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 통계\"/>
    </mc:Choice>
  </mc:AlternateContent>
  <bookViews>
    <workbookView xWindow="360" yWindow="180" windowWidth="10755" windowHeight="9345" tabRatio="819" firstSheet="9" activeTab="13"/>
  </bookViews>
  <sheets>
    <sheet name="1.국세 징수" sheetId="14" r:id="rId1"/>
    <sheet name="2.지방세부담" sheetId="8" r:id="rId2"/>
    <sheet name="3.지방세징수" sheetId="1" r:id="rId3"/>
    <sheet name="4. 예산결산 총괄" sheetId="2" r:id="rId4"/>
    <sheet name="5. 일반회계 세입예산 개요" sheetId="9" r:id="rId5"/>
    <sheet name="6. 일반회계 세출예산 개요" sheetId="10" r:id="rId6"/>
    <sheet name="7.일반회계 세입결산" sheetId="3" r:id="rId7"/>
    <sheet name="8.일반회계 세출결산" sheetId="6" r:id="rId8"/>
    <sheet name="9. 군 특별회계 예산결산" sheetId="5" r:id="rId9"/>
    <sheet name="10.교육비특별회계세입결산" sheetId="12" r:id="rId10"/>
    <sheet name="11.교육비특별회계세출결산" sheetId="13" r:id="rId11"/>
    <sheet name="12. 도 공유재산" sheetId="4" r:id="rId12"/>
    <sheet name="13. 군 공유재산" sheetId="7" r:id="rId13"/>
    <sheet name="14.지방재정자립지표" sheetId="11" r:id="rId14"/>
  </sheets>
  <definedNames>
    <definedName name="_xlnm.Print_Area" localSheetId="0">'1.국세 징수'!$A$1:$V$11</definedName>
    <definedName name="_xlnm.Print_Area" localSheetId="5">'6. 일반회계 세출예산 개요'!$A$1:$Q$11</definedName>
  </definedNames>
  <calcPr calcId="162913"/>
</workbook>
</file>

<file path=xl/calcChain.xml><?xml version="1.0" encoding="utf-8"?>
<calcChain xmlns="http://schemas.openxmlformats.org/spreadsheetml/2006/main">
  <c r="C9" i="12" l="1"/>
  <c r="D9" i="12"/>
  <c r="E9" i="12"/>
  <c r="F9" i="12"/>
  <c r="B9" i="12"/>
  <c r="G15" i="12"/>
  <c r="G11" i="12"/>
  <c r="G12" i="12"/>
  <c r="G13" i="12"/>
  <c r="G14" i="12"/>
  <c r="G10" i="12"/>
  <c r="G9" i="12" l="1"/>
  <c r="B9" i="7"/>
  <c r="C9" i="4"/>
  <c r="D9" i="4"/>
  <c r="E9" i="4"/>
  <c r="F9" i="4"/>
  <c r="G9" i="4"/>
  <c r="B9" i="4"/>
  <c r="C8" i="5"/>
  <c r="D8" i="5"/>
  <c r="E8" i="5"/>
  <c r="B8" i="5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9" i="6"/>
  <c r="D9" i="6"/>
  <c r="B9" i="6"/>
  <c r="F11" i="3"/>
  <c r="F12" i="3"/>
  <c r="F15" i="3"/>
  <c r="F16" i="3"/>
  <c r="F17" i="3"/>
  <c r="F18" i="3"/>
  <c r="F19" i="3"/>
  <c r="F20" i="3"/>
  <c r="F23" i="3"/>
  <c r="F24" i="3"/>
  <c r="F25" i="3"/>
  <c r="F26" i="3"/>
  <c r="F27" i="3"/>
  <c r="F28" i="3"/>
  <c r="F30" i="3"/>
  <c r="F31" i="3"/>
  <c r="B9" i="10"/>
  <c r="E10" i="9"/>
  <c r="L10" i="9"/>
  <c r="Y10" i="9"/>
  <c r="AC10" i="9"/>
  <c r="E20" i="2"/>
  <c r="B20" i="2"/>
  <c r="E9" i="2"/>
  <c r="B9" i="2"/>
  <c r="C12" i="1"/>
  <c r="D12" i="1"/>
  <c r="C13" i="1"/>
  <c r="D13" i="1"/>
  <c r="B13" i="1" s="1"/>
  <c r="C14" i="1"/>
  <c r="B14" i="1" s="1"/>
  <c r="D14" i="1"/>
  <c r="C15" i="1"/>
  <c r="D15" i="1"/>
  <c r="B15" i="1" s="1"/>
  <c r="C16" i="1"/>
  <c r="D16" i="1"/>
  <c r="C17" i="1"/>
  <c r="D17" i="1"/>
  <c r="C18" i="1"/>
  <c r="D18" i="1"/>
  <c r="C19" i="1"/>
  <c r="D19" i="1"/>
  <c r="B19" i="1" s="1"/>
  <c r="C20" i="1"/>
  <c r="B20" i="1" s="1"/>
  <c r="D20" i="1"/>
  <c r="C21" i="1"/>
  <c r="D21" i="1"/>
  <c r="C22" i="1"/>
  <c r="D22" i="1"/>
  <c r="B22" i="1" s="1"/>
  <c r="D11" i="1"/>
  <c r="C11" i="1"/>
  <c r="E10" i="1"/>
  <c r="F10" i="1"/>
  <c r="G10" i="1"/>
  <c r="H10" i="1"/>
  <c r="C10" i="1"/>
  <c r="B12" i="1"/>
  <c r="B16" i="1"/>
  <c r="B17" i="1"/>
  <c r="B18" i="1"/>
  <c r="B21" i="1"/>
  <c r="K10" i="1"/>
  <c r="L10" i="1"/>
  <c r="M10" i="1"/>
  <c r="N10" i="1"/>
  <c r="J10" i="1"/>
  <c r="H33" i="1"/>
  <c r="F33" i="1"/>
  <c r="D33" i="1"/>
  <c r="B33" i="1"/>
  <c r="F9" i="8"/>
  <c r="D9" i="8"/>
  <c r="X10" i="9" l="1"/>
  <c r="D10" i="9"/>
  <c r="B10" i="9" s="1"/>
  <c r="D10" i="1"/>
  <c r="B10" i="1" s="1"/>
  <c r="B11" i="1"/>
  <c r="B8" i="10"/>
  <c r="D21" i="3" l="1"/>
  <c r="B21" i="3"/>
  <c r="D14" i="3"/>
  <c r="B14" i="3"/>
  <c r="D10" i="3"/>
  <c r="B10" i="3"/>
  <c r="C22" i="3" l="1"/>
  <c r="D9" i="3"/>
  <c r="E14" i="3" s="1"/>
  <c r="F10" i="3"/>
  <c r="F14" i="3"/>
  <c r="F21" i="3"/>
  <c r="B13" i="3"/>
  <c r="D13" i="3"/>
  <c r="E21" i="3" l="1"/>
  <c r="B9" i="3"/>
  <c r="C13" i="3" s="1"/>
  <c r="F9" i="3"/>
  <c r="E26" i="3"/>
  <c r="E20" i="3"/>
  <c r="E28" i="3"/>
  <c r="E31" i="3"/>
  <c r="E25" i="3"/>
  <c r="E19" i="3"/>
  <c r="E16" i="3"/>
  <c r="E27" i="3"/>
  <c r="E30" i="3"/>
  <c r="E24" i="3"/>
  <c r="E18" i="3"/>
  <c r="E12" i="3"/>
  <c r="E22" i="3"/>
  <c r="E15" i="3"/>
  <c r="E29" i="3"/>
  <c r="E23" i="3"/>
  <c r="E17" i="3"/>
  <c r="E11" i="3"/>
  <c r="F13" i="3"/>
  <c r="E13" i="3"/>
  <c r="E10" i="3"/>
  <c r="C30" i="3" l="1"/>
  <c r="C24" i="3"/>
  <c r="C17" i="3"/>
  <c r="C11" i="3"/>
  <c r="C26" i="3"/>
  <c r="C25" i="3"/>
  <c r="C29" i="3"/>
  <c r="C23" i="3"/>
  <c r="C16" i="3"/>
  <c r="C31" i="3"/>
  <c r="C18" i="3"/>
  <c r="C28" i="3"/>
  <c r="C15" i="3"/>
  <c r="C19" i="3"/>
  <c r="C12" i="3"/>
  <c r="C27" i="3"/>
  <c r="C20" i="3"/>
  <c r="C14" i="3"/>
  <c r="C10" i="3"/>
  <c r="C21" i="3"/>
</calcChain>
</file>

<file path=xl/sharedStrings.xml><?xml version="1.0" encoding="utf-8"?>
<sst xmlns="http://schemas.openxmlformats.org/spreadsheetml/2006/main" count="460" uniqueCount="312">
  <si>
    <t>-</t>
  </si>
  <si>
    <t>자료 : 세무회계과</t>
  </si>
  <si>
    <t>자료 : 세무회계과</t>
    <phoneticPr fontId="1" type="noConversion"/>
  </si>
  <si>
    <t>지 방 세</t>
  </si>
  <si>
    <t>세 외 수 입</t>
  </si>
  <si>
    <t>재산임대수입</t>
  </si>
  <si>
    <t>사용료수입</t>
  </si>
  <si>
    <t>수수료수입</t>
  </si>
  <si>
    <t>징수교부금</t>
  </si>
  <si>
    <t>이자수입등</t>
  </si>
  <si>
    <t>사업장 수입</t>
  </si>
  <si>
    <t>재산매각수입</t>
  </si>
  <si>
    <t>부 담 금</t>
  </si>
  <si>
    <t>과징금및과태료</t>
  </si>
  <si>
    <t>기타수입</t>
  </si>
  <si>
    <t>과년도수입등</t>
  </si>
  <si>
    <t>지방교부세</t>
  </si>
  <si>
    <t>보조금등</t>
  </si>
  <si>
    <t>지방채등</t>
  </si>
  <si>
    <t>보전수입등</t>
  </si>
  <si>
    <t>-보 통 세</t>
  </si>
  <si>
    <t>-과년도수입</t>
  </si>
  <si>
    <t>-경상적세외수입</t>
  </si>
  <si>
    <t>-임시적세외수입</t>
  </si>
  <si>
    <t>조정교부금 및 재정보전금</t>
  </si>
  <si>
    <t>일반공공행정</t>
  </si>
  <si>
    <t>공공질서및안전</t>
  </si>
  <si>
    <t>교육</t>
  </si>
  <si>
    <t>문화및관광</t>
  </si>
  <si>
    <t>환경보호</t>
  </si>
  <si>
    <t>사회복지</t>
  </si>
  <si>
    <t>보건</t>
  </si>
  <si>
    <t>농림해양수산</t>
  </si>
  <si>
    <t>산업․중소기업</t>
  </si>
  <si>
    <t>수송및교통</t>
  </si>
  <si>
    <t>국토및지역개발</t>
  </si>
  <si>
    <t>예비비</t>
  </si>
  <si>
    <t>기타</t>
  </si>
  <si>
    <t>상 수 도 사 업</t>
  </si>
  <si>
    <t>주 택 사 업</t>
  </si>
  <si>
    <t>주민소득지원사업</t>
  </si>
  <si>
    <t>의 료 보 호 비</t>
  </si>
  <si>
    <t>간 척 사 업</t>
  </si>
  <si>
    <t>농공단지조성</t>
  </si>
  <si>
    <t>입 목, 죽</t>
  </si>
  <si>
    <t>자료 : 세무회계과</t>
    <phoneticPr fontId="9" type="noConversion"/>
  </si>
  <si>
    <t>자료 : 세무회계과</t>
    <phoneticPr fontId="9" type="noConversion"/>
  </si>
  <si>
    <t>연도 및
회계별</t>
    <phoneticPr fontId="1" type="noConversion"/>
  </si>
  <si>
    <t>연도별</t>
    <phoneticPr fontId="1" type="noConversion"/>
  </si>
  <si>
    <t>연도 및
과목별</t>
    <phoneticPr fontId="1" type="noConversion"/>
  </si>
  <si>
    <t>연도 및
과목별</t>
    <phoneticPr fontId="1" type="noConversion"/>
  </si>
  <si>
    <t>연도 및
읍ㆍ면별</t>
    <phoneticPr fontId="1" type="noConversion"/>
  </si>
  <si>
    <t>연도 및
읍ㆍ면별</t>
    <phoneticPr fontId="1" type="noConversion"/>
  </si>
  <si>
    <t>연도별</t>
    <phoneticPr fontId="1" type="noConversion"/>
  </si>
  <si>
    <t>연도별</t>
    <phoneticPr fontId="1" type="noConversion"/>
  </si>
  <si>
    <t>자료 : 세무회계과</t>
    <phoneticPr fontId="1" type="noConversion"/>
  </si>
  <si>
    <t xml:space="preserve">   주 : 1) 자치구세 포함</t>
    <phoneticPr fontId="1" type="noConversion"/>
  </si>
  <si>
    <t>자료 : 세무회계과</t>
    <phoneticPr fontId="1" type="noConversion"/>
  </si>
  <si>
    <t>연도별</t>
    <phoneticPr fontId="1" type="noConversion"/>
  </si>
  <si>
    <t>자료 : 세무회계과</t>
    <phoneticPr fontId="1" type="noConversion"/>
  </si>
  <si>
    <t>재 산 수 입</t>
  </si>
  <si>
    <t>입학금 및 수수료</t>
  </si>
  <si>
    <t>사용료 및 수수료</t>
  </si>
  <si>
    <t>잡 수 입</t>
  </si>
  <si>
    <t>비법정 전입금</t>
  </si>
  <si>
    <t>기 타</t>
  </si>
  <si>
    <r>
      <t xml:space="preserve">자료 </t>
    </r>
    <r>
      <rPr>
        <sz val="10"/>
        <color rgb="FF000000"/>
        <rFont val="바탕체"/>
        <family val="1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전라남도완도교육지원청</t>
    </r>
  </si>
  <si>
    <t>연도별</t>
    <phoneticPr fontId="1" type="noConversion"/>
  </si>
  <si>
    <t>자료 : 전라남도완도교육지원청</t>
  </si>
  <si>
    <t>연도별</t>
    <phoneticPr fontId="1" type="noConversion"/>
  </si>
  <si>
    <t>완도</t>
    <phoneticPr fontId="16" type="noConversion"/>
  </si>
  <si>
    <t>금일</t>
    <phoneticPr fontId="16" type="noConversion"/>
  </si>
  <si>
    <t>노화</t>
    <phoneticPr fontId="16" type="noConversion"/>
  </si>
  <si>
    <t>군외</t>
    <phoneticPr fontId="16" type="noConversion"/>
  </si>
  <si>
    <t>신지</t>
    <phoneticPr fontId="16" type="noConversion"/>
  </si>
  <si>
    <t>고금</t>
    <phoneticPr fontId="16" type="noConversion"/>
  </si>
  <si>
    <t>약산</t>
    <phoneticPr fontId="16" type="noConversion"/>
  </si>
  <si>
    <t>청산</t>
    <phoneticPr fontId="16" type="noConversion"/>
  </si>
  <si>
    <t>소안</t>
    <phoneticPr fontId="16" type="noConversion"/>
  </si>
  <si>
    <t>금당</t>
    <phoneticPr fontId="16" type="noConversion"/>
  </si>
  <si>
    <t>보길</t>
    <phoneticPr fontId="16" type="noConversion"/>
  </si>
  <si>
    <t>생일</t>
    <phoneticPr fontId="16" type="noConversion"/>
  </si>
  <si>
    <t>토지</t>
    <phoneticPr fontId="1" type="noConversion"/>
  </si>
  <si>
    <t>건물</t>
    <phoneticPr fontId="1" type="noConversion"/>
  </si>
  <si>
    <t xml:space="preserve"> 주: 1) 재정자립도 = 자체수입(지방세+세외수입) / 일반회계 X 100
     2) 재정자주도 = 자주재원(지방세+세외수입+지방교부세+조정교부금+재정보전금) / 일반회계 예산액 X 100
     3) 기준재정수요충족도(재정력지수) = 기준재정수입액 / 기준재정수요액 X 100 ← 교부전기준</t>
    <phoneticPr fontId="1" type="noConversion"/>
  </si>
  <si>
    <t xml:space="preserve">   주 : 1) 최종예산액 </t>
    <phoneticPr fontId="1" type="noConversion"/>
  </si>
  <si>
    <t>(②-①)</t>
    <phoneticPr fontId="1" type="noConversion"/>
  </si>
  <si>
    <t xml:space="preserve">   주 : 1) 최종예산액</t>
    <phoneticPr fontId="1" type="noConversion"/>
  </si>
  <si>
    <t>연도 및
지목별</t>
    <phoneticPr fontId="1" type="noConversion"/>
  </si>
  <si>
    <t>(단위 Unit : 천원 1,000wom, 명 person, 세대 hosuehold)</t>
    <phoneticPr fontId="1" type="noConversion"/>
  </si>
  <si>
    <t>인구 (외국인제외)
Population
(excluding foreigners)</t>
    <phoneticPr fontId="1" type="noConversion"/>
  </si>
  <si>
    <t>1인당 부담액 (원)
Tax burden per capita(won)</t>
    <phoneticPr fontId="1" type="noConversion"/>
  </si>
  <si>
    <t>세      대
(외국인세대제외)
Households
(Exclude foreign household)</t>
    <phoneticPr fontId="1" type="noConversion"/>
  </si>
  <si>
    <t>세대당 부담액(원)
Tax burden per household(won)</t>
    <phoneticPr fontId="1" type="noConversion"/>
  </si>
  <si>
    <t>(단위 Unit: 천원 1,000won)</t>
    <phoneticPr fontId="1" type="noConversion"/>
  </si>
  <si>
    <t>합계
Total</t>
    <phoneticPr fontId="1" type="noConversion"/>
  </si>
  <si>
    <t>취득세
Acquisition</t>
    <phoneticPr fontId="1" type="noConversion"/>
  </si>
  <si>
    <t xml:space="preserve">시도세
Province Taxes
</t>
    <phoneticPr fontId="1" type="noConversion"/>
  </si>
  <si>
    <t>시군세
 Si, Gun Taxes</t>
    <phoneticPr fontId="1" type="noConversion"/>
  </si>
  <si>
    <t>레저세
Leisure</t>
    <phoneticPr fontId="1" type="noConversion"/>
  </si>
  <si>
    <t>시ㆍ도 세 Province Taxes</t>
    <phoneticPr fontId="1" type="noConversion"/>
  </si>
  <si>
    <t>시ㆍ군 세 Si, Gun Taxes</t>
    <phoneticPr fontId="1" type="noConversion"/>
  </si>
  <si>
    <t xml:space="preserve">재산세
Property </t>
    <phoneticPr fontId="1" type="noConversion"/>
  </si>
  <si>
    <t xml:space="preserve">자동차세
Auto mobile  </t>
    <phoneticPr fontId="1" type="noConversion"/>
  </si>
  <si>
    <t>담   배
소비세
Tobacco consumption</t>
    <phoneticPr fontId="1" type="noConversion"/>
  </si>
  <si>
    <t>시․도세 Province Taxes</t>
    <phoneticPr fontId="1" type="noConversion"/>
  </si>
  <si>
    <t>시․도세
Province Taxes</t>
    <phoneticPr fontId="1" type="noConversion"/>
  </si>
  <si>
    <t>시․군세
 Si, Gun Taxes</t>
    <phoneticPr fontId="1" type="noConversion"/>
  </si>
  <si>
    <t>과년도 수입
Revenue from previous year</t>
    <phoneticPr fontId="1" type="noConversion"/>
  </si>
  <si>
    <t>(단위 Unit : 백만원 million won )</t>
  </si>
  <si>
    <t>(단위 Unit : 백만원 million won )</t>
    <phoneticPr fontId="1" type="noConversion"/>
  </si>
  <si>
    <t>예산현액 Budget</t>
    <phoneticPr fontId="1" type="noConversion"/>
  </si>
  <si>
    <t>세입  Revenue</t>
    <phoneticPr fontId="1" type="noConversion"/>
  </si>
  <si>
    <t>일반 
General accounts</t>
    <phoneticPr fontId="1" type="noConversion"/>
  </si>
  <si>
    <t>특별
Special accounts</t>
    <phoneticPr fontId="1" type="noConversion"/>
  </si>
  <si>
    <t>계
Total</t>
    <phoneticPr fontId="1" type="noConversion"/>
  </si>
  <si>
    <t>세출  Expenditure</t>
    <phoneticPr fontId="1" type="noConversion"/>
  </si>
  <si>
    <t>잉여  Surplus</t>
    <phoneticPr fontId="1" type="noConversion"/>
  </si>
  <si>
    <t>합계
Total</t>
    <phoneticPr fontId="1" type="noConversion"/>
  </si>
  <si>
    <t>지방세
Local tax</t>
    <phoneticPr fontId="1" type="noConversion"/>
  </si>
  <si>
    <t>세외수입 Non-tax revenues</t>
    <phoneticPr fontId="1" type="noConversion"/>
  </si>
  <si>
    <t>경상적 세외수입 Current non-tax revenues</t>
    <phoneticPr fontId="1" type="noConversion"/>
  </si>
  <si>
    <t>임시적 세외수입 Temporary non-tax revenues</t>
    <phoneticPr fontId="1" type="noConversion"/>
  </si>
  <si>
    <t>소계
Total</t>
    <phoneticPr fontId="1" type="noConversion"/>
  </si>
  <si>
    <t>계
Total</t>
    <phoneticPr fontId="1" type="noConversion"/>
  </si>
  <si>
    <t>재산임대
수입
Property rents</t>
    <phoneticPr fontId="1" type="noConversion"/>
  </si>
  <si>
    <t>사용료
수입
rents</t>
    <phoneticPr fontId="1" type="noConversion"/>
  </si>
  <si>
    <t>수수료
수입
fees</t>
    <phoneticPr fontId="1" type="noConversion"/>
  </si>
  <si>
    <t>사업수입
Business product</t>
    <phoneticPr fontId="1" type="noConversion"/>
  </si>
  <si>
    <t>징수
교부금
수입
Collection grants</t>
    <phoneticPr fontId="1" type="noConversion"/>
  </si>
  <si>
    <t xml:space="preserve">이자수입
nterest </t>
    <phoneticPr fontId="1" type="noConversion"/>
  </si>
  <si>
    <t>재산매각
수입
Property disposal</t>
    <phoneticPr fontId="1" type="noConversion"/>
  </si>
  <si>
    <t>부담금
Allotment</t>
    <phoneticPr fontId="1" type="noConversion"/>
  </si>
  <si>
    <t>과징금 및 과태료 등
(Fines and penalties etc)</t>
    <phoneticPr fontId="1" type="noConversion"/>
  </si>
  <si>
    <t>잡수입
Miscellaneous</t>
    <phoneticPr fontId="1" type="noConversion"/>
  </si>
  <si>
    <t>기타수입
Other income</t>
    <phoneticPr fontId="1" type="noConversion"/>
  </si>
  <si>
    <t>지방
교부세
local share tax</t>
    <phoneticPr fontId="1" type="noConversion"/>
  </si>
  <si>
    <t>재정
보전금
(시군)
Control grants</t>
    <phoneticPr fontId="1" type="noConversion"/>
  </si>
  <si>
    <t xml:space="preserve">조정
교부금
(구)
Control grants
</t>
    <phoneticPr fontId="1" type="noConversion"/>
  </si>
  <si>
    <t>보조금
Subsidies</t>
    <phoneticPr fontId="1" type="noConversion"/>
  </si>
  <si>
    <t>지방채 
Local borrowing</t>
    <phoneticPr fontId="1" type="noConversion"/>
  </si>
  <si>
    <t>소계
Total</t>
    <phoneticPr fontId="1" type="noConversion"/>
  </si>
  <si>
    <t>계
Total</t>
    <phoneticPr fontId="1" type="noConversion"/>
  </si>
  <si>
    <t>보전수입 등 및 내부거래 Conservation revenues and Internal transaction</t>
    <phoneticPr fontId="1" type="noConversion"/>
  </si>
  <si>
    <t>잉여금
net surplus</t>
    <phoneticPr fontId="1" type="noConversion"/>
  </si>
  <si>
    <t>전년도 이월금
Carry over</t>
    <phoneticPr fontId="1" type="noConversion"/>
  </si>
  <si>
    <t>융자금원금수입
Loan collection</t>
    <phoneticPr fontId="1" type="noConversion"/>
  </si>
  <si>
    <t>보전수입  등
Conservation revenues</t>
    <phoneticPr fontId="1" type="noConversion"/>
  </si>
  <si>
    <t>내부거래
Internal transaction</t>
    <phoneticPr fontId="1" type="noConversion"/>
  </si>
  <si>
    <t>전입금 
Transferred from</t>
    <phoneticPr fontId="1" type="noConversion"/>
  </si>
  <si>
    <t>예탁금 및 예수금
Contribution</t>
    <phoneticPr fontId="1" type="noConversion"/>
  </si>
  <si>
    <t>합  계
Total</t>
    <phoneticPr fontId="1" type="noConversion"/>
  </si>
  <si>
    <t>일반공공행정
General public Administration</t>
    <phoneticPr fontId="1" type="noConversion"/>
  </si>
  <si>
    <t>공공질서
및 안전
Public Order, Safety</t>
    <phoneticPr fontId="1" type="noConversion"/>
  </si>
  <si>
    <t>교육
Education</t>
    <phoneticPr fontId="1" type="noConversion"/>
  </si>
  <si>
    <t>문화 및 관광
Culture, Tourism</t>
    <phoneticPr fontId="1" type="noConversion"/>
  </si>
  <si>
    <t>환경보호
Protection of Environment</t>
    <phoneticPr fontId="1" type="noConversion"/>
  </si>
  <si>
    <t>사회복지
Social Welfare</t>
    <phoneticPr fontId="1" type="noConversion"/>
  </si>
  <si>
    <t>보건
Health</t>
    <phoneticPr fontId="1" type="noConversion"/>
  </si>
  <si>
    <t>농림해양수산
Agriculture, Forestry, Ocean, Marine</t>
    <phoneticPr fontId="1" type="noConversion"/>
  </si>
  <si>
    <t>산업, 중소기업
Industry, Small and medium enterprises</t>
    <phoneticPr fontId="1" type="noConversion"/>
  </si>
  <si>
    <t>수송 및 교통
Transportation,
Traffic</t>
    <phoneticPr fontId="1" type="noConversion"/>
  </si>
  <si>
    <t>국토 및 지역개발
Country, Region Development</t>
    <phoneticPr fontId="1" type="noConversion"/>
  </si>
  <si>
    <t>과학기술
Science Technology</t>
    <phoneticPr fontId="1" type="noConversion"/>
  </si>
  <si>
    <t>예비비
Contingency</t>
    <phoneticPr fontId="1" type="noConversion"/>
  </si>
  <si>
    <t>기타
Others</t>
    <phoneticPr fontId="1" type="noConversion"/>
  </si>
  <si>
    <t>예 산 현 액
 Budget</t>
    <phoneticPr fontId="1" type="noConversion"/>
  </si>
  <si>
    <t>구성비(%)
Percent
distribution</t>
    <phoneticPr fontId="1" type="noConversion"/>
  </si>
  <si>
    <t>결 산
 Settlement</t>
    <phoneticPr fontId="1" type="noConversion"/>
  </si>
  <si>
    <t>구성비(%)
Percent
distribution</t>
    <phoneticPr fontId="1" type="noConversion"/>
  </si>
  <si>
    <t>(단위 Unit : 백만원 million won )</t>
    <phoneticPr fontId="1" type="noConversion"/>
  </si>
  <si>
    <t>예 산 현 액 Budget</t>
    <phoneticPr fontId="1" type="noConversion"/>
  </si>
  <si>
    <t>금 액 Amount</t>
    <phoneticPr fontId="1" type="noConversion"/>
  </si>
  <si>
    <t>결 산 Settlement</t>
    <phoneticPr fontId="1" type="noConversion"/>
  </si>
  <si>
    <t>예산대결산비율
(%)
Budget /
settlement
ratio</t>
    <phoneticPr fontId="1" type="noConversion"/>
  </si>
  <si>
    <t>예산대
결산비율(%)
Budget /
settlement
ratio</t>
    <phoneticPr fontId="1" type="noConversion"/>
  </si>
  <si>
    <t>(단위 Unit : 백만원 million won )</t>
    <phoneticPr fontId="1" type="noConversion"/>
  </si>
  <si>
    <t>(단위 Unit : 천원 1,000won)</t>
    <phoneticPr fontId="1" type="noConversion"/>
  </si>
  <si>
    <t>회계수  Accounts</t>
    <phoneticPr fontId="1" type="noConversion"/>
  </si>
  <si>
    <t>예산  Budget</t>
    <phoneticPr fontId="1" type="noConversion"/>
  </si>
  <si>
    <t>세출  Expenditure</t>
    <phoneticPr fontId="1" type="noConversion"/>
  </si>
  <si>
    <t>예 산①
Budget</t>
    <phoneticPr fontId="1" type="noConversion"/>
  </si>
  <si>
    <t>징수결정액
Estimated amount of collection</t>
    <phoneticPr fontId="1" type="noConversion"/>
  </si>
  <si>
    <t>수 납 액②
Amount received</t>
    <phoneticPr fontId="1" type="noConversion"/>
  </si>
  <si>
    <t>불납결손액
Deficit</t>
    <phoneticPr fontId="1" type="noConversion"/>
  </si>
  <si>
    <t>미수납액
Amount unpaid</t>
    <phoneticPr fontId="1" type="noConversion"/>
  </si>
  <si>
    <t>증 감
Increase or decrease</t>
    <phoneticPr fontId="1" type="noConversion"/>
  </si>
  <si>
    <t>(단위 Unit : 천원 1,000won)</t>
    <phoneticPr fontId="1" type="noConversion"/>
  </si>
  <si>
    <t>예산결정후 증감액 ②
Change in budget amount after budget finalizations</t>
    <phoneticPr fontId="1" type="noConversion"/>
  </si>
  <si>
    <t>전년도
이월액
Carry-over from previous year</t>
    <phoneticPr fontId="1" type="noConversion"/>
  </si>
  <si>
    <t>예비비
지출
결정액
Estimated amount of emergency fund</t>
    <phoneticPr fontId="1" type="noConversion"/>
  </si>
  <si>
    <t>이용
및
이체
Use and Transfer</t>
    <phoneticPr fontId="1" type="noConversion"/>
  </si>
  <si>
    <t>예산현액
①+②
Budget amount</t>
    <phoneticPr fontId="1" type="noConversion"/>
  </si>
  <si>
    <t>지 출 액
Expenditure</t>
    <phoneticPr fontId="1" type="noConversion"/>
  </si>
  <si>
    <t>다음년도
이월액
Carry-over to 
next year</t>
    <phoneticPr fontId="1" type="noConversion"/>
  </si>
  <si>
    <t>불 용 액
Unused</t>
    <phoneticPr fontId="1" type="noConversion"/>
  </si>
  <si>
    <t>총계 Total</t>
    <phoneticPr fontId="1" type="noConversion"/>
  </si>
  <si>
    <t xml:space="preserve">평가액
Appraisal value </t>
    <phoneticPr fontId="1" type="noConversion"/>
  </si>
  <si>
    <t>수량 
Quantity</t>
    <phoneticPr fontId="1" type="noConversion"/>
  </si>
  <si>
    <t>행정재산 Administrative property</t>
    <phoneticPr fontId="1" type="noConversion"/>
  </si>
  <si>
    <t>일반재산 General property</t>
    <phoneticPr fontId="1" type="noConversion"/>
  </si>
  <si>
    <t>(단위 Unit : 천㎡, 천원 1,000won)</t>
    <phoneticPr fontId="9" type="noConversion"/>
  </si>
  <si>
    <t>총평가액
Total appraisal value</t>
    <phoneticPr fontId="1" type="noConversion"/>
  </si>
  <si>
    <t>토  지 Land</t>
    <phoneticPr fontId="1" type="noConversion"/>
  </si>
  <si>
    <t>면적
Area</t>
    <phoneticPr fontId="1" type="noConversion"/>
  </si>
  <si>
    <t>건  물 Building</t>
    <phoneticPr fontId="1" type="noConversion"/>
  </si>
  <si>
    <t>선  박 Vessels</t>
    <phoneticPr fontId="1" type="noConversion"/>
  </si>
  <si>
    <t>척수
Boats</t>
    <phoneticPr fontId="1" type="noConversion"/>
  </si>
  <si>
    <t>톤수
Ton</t>
    <phoneticPr fontId="1" type="noConversion"/>
  </si>
  <si>
    <t xml:space="preserve">평가액
Appraisal value </t>
    <phoneticPr fontId="1" type="noConversion"/>
  </si>
  <si>
    <t>면적
(㎡)
Area</t>
    <phoneticPr fontId="1" type="noConversion"/>
  </si>
  <si>
    <t>입·목·죽
Standing tree and bamboo</t>
    <phoneticPr fontId="1" type="noConversion"/>
  </si>
  <si>
    <t>기  타 Others</t>
    <phoneticPr fontId="1" type="noConversion"/>
  </si>
  <si>
    <t>수량(건)
Quantity</t>
    <phoneticPr fontId="1" type="noConversion"/>
  </si>
  <si>
    <t>(단위 Unit : %)</t>
    <phoneticPr fontId="1" type="noConversion"/>
  </si>
  <si>
    <t>-</t>
    <phoneticPr fontId="1" type="noConversion"/>
  </si>
  <si>
    <t>-</t>
    <phoneticPr fontId="1" type="noConversion"/>
  </si>
  <si>
    <r>
      <t>지방세</t>
    </r>
    <r>
      <rPr>
        <b/>
        <vertAlign val="superscript"/>
        <sz val="10"/>
        <rFont val="맑은 고딕"/>
        <family val="3"/>
        <charset val="129"/>
        <scheme val="minor"/>
      </rPr>
      <t xml:space="preserve"> 1)
</t>
    </r>
    <r>
      <rPr>
        <b/>
        <sz val="10"/>
        <rFont val="맑은 고딕"/>
        <family val="3"/>
        <charset val="129"/>
        <scheme val="minor"/>
      </rPr>
      <t xml:space="preserve"> Local taxes</t>
    </r>
    <phoneticPr fontId="1" type="noConversion"/>
  </si>
  <si>
    <r>
      <t>재정자립도</t>
    </r>
    <r>
      <rPr>
        <b/>
        <vertAlign val="superscript"/>
        <sz val="10"/>
        <rFont val="맑은 고딕"/>
        <family val="3"/>
        <charset val="129"/>
        <scheme val="minor"/>
      </rPr>
      <t>1)</t>
    </r>
    <r>
      <rPr>
        <b/>
        <sz val="10"/>
        <rFont val="맑은 고딕"/>
        <family val="3"/>
        <charset val="129"/>
        <scheme val="minor"/>
      </rPr>
      <t xml:space="preserve"> Financial independence</t>
    </r>
    <phoneticPr fontId="1" type="noConversion"/>
  </si>
  <si>
    <r>
      <t>재정자주도</t>
    </r>
    <r>
      <rPr>
        <b/>
        <vertAlign val="superscript"/>
        <sz val="10"/>
        <rFont val="맑은 고딕"/>
        <family val="3"/>
        <charset val="129"/>
        <scheme val="minor"/>
      </rPr>
      <t>2)</t>
    </r>
    <r>
      <rPr>
        <b/>
        <sz val="10"/>
        <rFont val="맑은 고딕"/>
        <family val="3"/>
        <charset val="129"/>
        <scheme val="minor"/>
      </rPr>
      <t xml:space="preserve"> Financial autonomy</t>
    </r>
    <phoneticPr fontId="1" type="noConversion"/>
  </si>
  <si>
    <r>
      <t>기준재정 수요충족도(재정력지수)</t>
    </r>
    <r>
      <rPr>
        <b/>
        <vertAlign val="superscript"/>
        <sz val="10"/>
        <rFont val="맑은 고딕"/>
        <family val="3"/>
        <charset val="129"/>
        <scheme val="minor"/>
      </rPr>
      <t xml:space="preserve">3)
</t>
    </r>
    <r>
      <rPr>
        <b/>
        <sz val="10"/>
        <rFont val="맑은 고딕"/>
        <family val="3"/>
        <charset val="129"/>
        <scheme val="minor"/>
      </rPr>
      <t xml:space="preserve"> Financia ability indices</t>
    </r>
    <phoneticPr fontId="1" type="noConversion"/>
  </si>
  <si>
    <t>연도별</t>
    <phoneticPr fontId="1" type="noConversion"/>
  </si>
  <si>
    <t>연도 및
읍ㆍ면별</t>
  </si>
  <si>
    <t>보 통 세  Ordinary Taxes</t>
    <phoneticPr fontId="1" type="noConversion"/>
  </si>
  <si>
    <t>보 통 세  Ordinary Taxes</t>
    <phoneticPr fontId="1" type="noConversion"/>
  </si>
  <si>
    <t>완도</t>
  </si>
  <si>
    <t>금일</t>
  </si>
  <si>
    <t>노화</t>
  </si>
  <si>
    <t>군외</t>
  </si>
  <si>
    <t>신지</t>
  </si>
  <si>
    <t>고금</t>
  </si>
  <si>
    <t>약산</t>
  </si>
  <si>
    <t>청산</t>
  </si>
  <si>
    <t>소안</t>
  </si>
  <si>
    <t>금당</t>
  </si>
  <si>
    <t>보길</t>
  </si>
  <si>
    <t>생일</t>
  </si>
  <si>
    <t>7.30</t>
    <phoneticPr fontId="1" type="noConversion"/>
  </si>
  <si>
    <t>6.84</t>
    <phoneticPr fontId="1" type="noConversion"/>
  </si>
  <si>
    <t>53.59</t>
    <phoneticPr fontId="1" type="noConversion"/>
  </si>
  <si>
    <t>13.23</t>
    <phoneticPr fontId="1" type="noConversion"/>
  </si>
  <si>
    <t>-</t>
    <phoneticPr fontId="1" type="noConversion"/>
  </si>
  <si>
    <t>-</t>
    <phoneticPr fontId="1" type="noConversion"/>
  </si>
  <si>
    <t>6.6</t>
    <phoneticPr fontId="1" type="noConversion"/>
  </si>
  <si>
    <t>61.1</t>
    <phoneticPr fontId="1" type="noConversion"/>
  </si>
  <si>
    <t>13.09</t>
    <phoneticPr fontId="1" type="noConversion"/>
  </si>
  <si>
    <t xml:space="preserve">1. 국세 징수 Collection of National Taxes </t>
    <phoneticPr fontId="1" type="noConversion"/>
  </si>
  <si>
    <t>자료: 해남세무서</t>
    <phoneticPr fontId="1" type="noConversion"/>
  </si>
  <si>
    <t>근로장려금</t>
    <phoneticPr fontId="1" type="noConversion"/>
  </si>
  <si>
    <t>단위 Unit : 백만원 million won)</t>
    <phoneticPr fontId="1" type="noConversion"/>
  </si>
  <si>
    <t>내국세 Internal taxes</t>
    <phoneticPr fontId="1" type="noConversion"/>
  </si>
  <si>
    <t>직접세 Direct taxes</t>
    <phoneticPr fontId="1" type="noConversion"/>
  </si>
  <si>
    <t>간접세 Indirect taxes</t>
    <phoneticPr fontId="1" type="noConversion"/>
  </si>
  <si>
    <t>합계
Grand Total</t>
    <phoneticPr fontId="1" type="noConversion"/>
  </si>
  <si>
    <t>소계
Total</t>
    <phoneticPr fontId="1" type="noConversion"/>
  </si>
  <si>
    <t>소계
Sub-total</t>
    <phoneticPr fontId="1" type="noConversion"/>
  </si>
  <si>
    <t>소득세
Income</t>
    <phoneticPr fontId="1" type="noConversion"/>
  </si>
  <si>
    <t>법인세
Corporation</t>
    <phoneticPr fontId="1" type="noConversion"/>
  </si>
  <si>
    <t>상속세
Inheritance</t>
    <phoneticPr fontId="1" type="noConversion"/>
  </si>
  <si>
    <t>증여세
Gift</t>
    <phoneticPr fontId="1" type="noConversion"/>
  </si>
  <si>
    <t>자녀장려금</t>
    <phoneticPr fontId="1" type="noConversion"/>
  </si>
  <si>
    <t>부가가치세
Value added</t>
    <phoneticPr fontId="1" type="noConversion"/>
  </si>
  <si>
    <t>개별소비세
Special excise tax</t>
    <phoneticPr fontId="1" type="noConversion"/>
  </si>
  <si>
    <t>주세
Liquor tax</t>
    <phoneticPr fontId="1" type="noConversion"/>
  </si>
  <si>
    <t>증권거래세
Securities transaction tax</t>
    <phoneticPr fontId="1" type="noConversion"/>
  </si>
  <si>
    <t>인지세
Stamp</t>
    <phoneticPr fontId="1" type="noConversion"/>
  </si>
  <si>
    <t>과년도 수입
Revenues from previous year</t>
    <phoneticPr fontId="1" type="noConversion"/>
  </si>
  <si>
    <t>교통·에너지·환경세
Traffic, Energy, Environment</t>
    <phoneticPr fontId="1" type="noConversion"/>
  </si>
  <si>
    <t>방위세
Defense tax</t>
    <phoneticPr fontId="1" type="noConversion"/>
  </si>
  <si>
    <t>교육세
Education</t>
    <phoneticPr fontId="1" type="noConversion"/>
  </si>
  <si>
    <t>농어촌특별세
Special tax for rudevelopment</t>
    <phoneticPr fontId="1" type="noConversion"/>
  </si>
  <si>
    <t>종합부동산세
Comprehen sive real estate</t>
    <phoneticPr fontId="1" type="noConversion"/>
  </si>
  <si>
    <t>등록면허세
Registration  and License</t>
    <phoneticPr fontId="1" type="noConversion"/>
  </si>
  <si>
    <t>지방소비세
Local Consumption</t>
    <phoneticPr fontId="1" type="noConversion"/>
  </si>
  <si>
    <t>지역자원시설세
Local Resource and Facilities</t>
    <phoneticPr fontId="1" type="noConversion"/>
  </si>
  <si>
    <t xml:space="preserve">지방교육세
Local Education </t>
    <phoneticPr fontId="1" type="noConversion"/>
  </si>
  <si>
    <t>목 적 세 Earmarked Taxes</t>
    <phoneticPr fontId="1" type="noConversion"/>
  </si>
  <si>
    <t xml:space="preserve">주민세
Resident </t>
    <phoneticPr fontId="1" type="noConversion"/>
  </si>
  <si>
    <t>지   방
소득세
Local Income</t>
    <phoneticPr fontId="1" type="noConversion"/>
  </si>
  <si>
    <t>점
Piece</t>
    <phoneticPr fontId="1" type="noConversion"/>
  </si>
  <si>
    <t>공작물
Construction</t>
    <phoneticPr fontId="1" type="noConversion"/>
  </si>
  <si>
    <t>무채재산권
Ommaperial Properpy</t>
    <phoneticPr fontId="1" type="noConversion"/>
  </si>
  <si>
    <t>수량(건)
Quantity</t>
    <phoneticPr fontId="1" type="noConversion"/>
  </si>
  <si>
    <t>유가증권</t>
    <phoneticPr fontId="1" type="noConversion"/>
  </si>
  <si>
    <t>수량(천주)</t>
    <phoneticPr fontId="1" type="noConversion"/>
  </si>
  <si>
    <t xml:space="preserve">평가액
Appraisal value </t>
    <phoneticPr fontId="1" type="noConversion"/>
  </si>
  <si>
    <t xml:space="preserve">평가액
Appraisal value 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</si>
  <si>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</si>
  <si>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</si>
  <si>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</si>
  <si>
    <t>2. 지방세 부담 Household Local Tax</t>
    <phoneticPr fontId="1" type="noConversion"/>
  </si>
  <si>
    <t>3. 지방세 징수</t>
    <phoneticPr fontId="1" type="noConversion"/>
  </si>
  <si>
    <t>3. 지방세 징수(속)</t>
    <phoneticPr fontId="1" type="noConversion"/>
  </si>
  <si>
    <t>3. 지방세 징수(속)</t>
    <phoneticPr fontId="1" type="noConversion"/>
  </si>
  <si>
    <t>4. 예산결산 총괄 Summary of Budget and Settlement</t>
    <phoneticPr fontId="1" type="noConversion"/>
  </si>
  <si>
    <t>4. 예산결산 총괄(속) Summary of Budget and Settlement</t>
    <phoneticPr fontId="1" type="noConversion"/>
  </si>
  <si>
    <r>
      <t>5. 일반회계 세입예산 개요</t>
    </r>
    <r>
      <rPr>
        <b/>
        <vertAlign val="superscript"/>
        <sz val="16"/>
        <color theme="1"/>
        <rFont val="굴림"/>
        <family val="3"/>
        <charset val="129"/>
      </rPr>
      <t>1)</t>
    </r>
    <r>
      <rPr>
        <b/>
        <sz val="16"/>
        <color theme="1"/>
        <rFont val="굴림"/>
        <family val="3"/>
        <charset val="129"/>
      </rPr>
      <t xml:space="preserve"> Budget Revenues of General Accounts</t>
    </r>
    <phoneticPr fontId="1" type="noConversion"/>
  </si>
  <si>
    <r>
      <t>5. 일반회계 세입예산 개요</t>
    </r>
    <r>
      <rPr>
        <b/>
        <vertAlign val="superscript"/>
        <sz val="16"/>
        <color theme="1"/>
        <rFont val="굴림"/>
        <family val="3"/>
        <charset val="129"/>
      </rPr>
      <t>1)</t>
    </r>
    <r>
      <rPr>
        <b/>
        <sz val="16"/>
        <color theme="1"/>
        <rFont val="굴림"/>
        <family val="3"/>
        <charset val="129"/>
      </rPr>
      <t xml:space="preserve"> (속) Budget Revenues of General Accounts</t>
    </r>
    <phoneticPr fontId="1" type="noConversion"/>
  </si>
  <si>
    <r>
      <t>6. 일반회계 세출예산 개요</t>
    </r>
    <r>
      <rPr>
        <b/>
        <vertAlign val="superscript"/>
        <sz val="16"/>
        <color theme="1"/>
        <rFont val="굴림"/>
        <family val="3"/>
        <charset val="129"/>
      </rPr>
      <t>1)</t>
    </r>
    <r>
      <rPr>
        <b/>
        <sz val="16"/>
        <color theme="1"/>
        <rFont val="굴림"/>
        <family val="3"/>
        <charset val="129"/>
      </rPr>
      <t xml:space="preserve"> Budget Expenditure of General Accounts </t>
    </r>
    <phoneticPr fontId="1" type="noConversion"/>
  </si>
  <si>
    <r>
      <t>6. 일반회계 세출예산 개요</t>
    </r>
    <r>
      <rPr>
        <b/>
        <vertAlign val="superscript"/>
        <sz val="16"/>
        <color theme="1"/>
        <rFont val="굴림"/>
        <family val="3"/>
        <charset val="129"/>
      </rPr>
      <t xml:space="preserve">1) </t>
    </r>
    <r>
      <rPr>
        <b/>
        <sz val="16"/>
        <color theme="1"/>
        <rFont val="굴림"/>
        <family val="3"/>
        <charset val="129"/>
      </rPr>
      <t>Budget Expenditure of General Accounts</t>
    </r>
    <phoneticPr fontId="1" type="noConversion"/>
  </si>
  <si>
    <t>7. 일반회계 세입결산 Settled Revenues of General Accounts</t>
    <phoneticPr fontId="1" type="noConversion"/>
  </si>
  <si>
    <t>8. 일반회계 세출결산 Settled Expenditure of General Accounts</t>
    <phoneticPr fontId="1" type="noConversion"/>
  </si>
  <si>
    <t>9. 군 특별회계 예산결산 Settled Budget of Special Accounts</t>
    <phoneticPr fontId="1" type="noConversion"/>
  </si>
  <si>
    <t>10. 교육비 특별회계 세입결산  
Settled Revenues of Special Accounts for Education</t>
    <phoneticPr fontId="1" type="noConversion"/>
  </si>
  <si>
    <t>101. 교육비 특별회계 세출결산
Settled Expenditure of Special Accounts for Education</t>
    <phoneticPr fontId="1" type="noConversion"/>
  </si>
  <si>
    <t>12. 도 공유재산  
Public Properties Commonly Owned by province</t>
    <phoneticPr fontId="9" type="noConversion"/>
  </si>
  <si>
    <t>13. 군 공유재산  Public Properties Commonly Owned by Gun</t>
    <phoneticPr fontId="9" type="noConversion"/>
  </si>
  <si>
    <t>14. 지방재정자립지표  Local Finance Independence Indicator</t>
    <phoneticPr fontId="1" type="noConversion"/>
  </si>
  <si>
    <t>자료 : 기획예산담당관</t>
    <phoneticPr fontId="1" type="noConversion"/>
  </si>
  <si>
    <t>6.3</t>
    <phoneticPr fontId="1" type="noConversion"/>
  </si>
  <si>
    <t>64.2</t>
    <phoneticPr fontId="1" type="noConversion"/>
  </si>
  <si>
    <t>13.27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</si>
</sst>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43" formatCode="_-* #,##0.00_-;\-* #,##0.00_-;_-* &quot;-&quot;??_-;_-@_-"/>
    <numFmt numFmtId="176" formatCode="#,##0;[Red]#,##0"/>
    <numFmt numFmtId="177" formatCode="0.0"/>
    <numFmt numFmtId="178" formatCode="#,##0_ "/>
    <numFmt numFmtId="179" formatCode="0.0_ "/>
    <numFmt numFmtId="180" formatCode="#,##0.000;[Red]#,##0.000"/>
    <numFmt numFmtId="181" formatCode="0.0%"/>
  </numFmts>
  <fonts count="34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6"/>
      <color rgb="FF000000"/>
      <name val="바탕체"/>
      <family val="1"/>
      <charset val="129"/>
    </font>
    <font>
      <b/>
      <sz val="10"/>
      <color rgb="FF00000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1"/>
      <color theme="1"/>
      <name val="맑은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color rgb="FF000000"/>
      <name val="한컴바탕"/>
      <family val="1"/>
      <charset val="129"/>
    </font>
    <font>
      <sz val="11"/>
      <color theme="1"/>
      <name val="맑은 고딕"/>
      <family val="3"/>
      <charset val="129"/>
      <scheme val="minor"/>
    </font>
    <font>
      <sz val="8"/>
      <name val="바탕"/>
      <family val="1"/>
      <charset val="129"/>
    </font>
    <font>
      <sz val="1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b/>
      <sz val="10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  <font>
      <sz val="10"/>
      <color rgb="FF000000"/>
      <name val="바탕체"/>
      <family val="1"/>
      <charset val="129"/>
    </font>
    <font>
      <sz val="8"/>
      <name val="돋움"/>
      <family val="3"/>
      <charset val="129"/>
    </font>
    <font>
      <b/>
      <sz val="1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vertAlign val="superscript"/>
      <sz val="10"/>
      <name val="맑은 고딕"/>
      <family val="3"/>
      <charset val="129"/>
      <scheme val="minor"/>
    </font>
    <font>
      <b/>
      <sz val="16"/>
      <color theme="1"/>
      <name val="굴림"/>
      <family val="3"/>
      <charset val="129"/>
    </font>
    <font>
      <sz val="11"/>
      <color theme="1"/>
      <name val="굴림"/>
      <family val="3"/>
      <charset val="129"/>
    </font>
    <font>
      <sz val="1"/>
      <color theme="1"/>
      <name val="맑은 고딕"/>
      <family val="3"/>
      <charset val="129"/>
      <scheme val="minor"/>
    </font>
    <font>
      <b/>
      <sz val="16"/>
      <color rgb="FF000000"/>
      <name val="굴림"/>
      <family val="3"/>
      <charset val="129"/>
    </font>
    <font>
      <b/>
      <vertAlign val="superscript"/>
      <sz val="16"/>
      <color theme="1"/>
      <name val="굴림"/>
      <family val="3"/>
      <charset val="129"/>
    </font>
    <font>
      <sz val="16"/>
      <color theme="1"/>
      <name val="굴림"/>
      <family val="3"/>
      <charset val="129"/>
    </font>
    <font>
      <sz val="16"/>
      <color rgb="FF000000"/>
      <name val="굴림"/>
      <family val="3"/>
      <charset val="129"/>
    </font>
    <font>
      <b/>
      <sz val="16"/>
      <name val="굴림"/>
      <family val="3"/>
      <charset val="129"/>
    </font>
    <font>
      <b/>
      <sz val="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 style="medium">
        <color auto="1"/>
      </top>
      <bottom style="thin">
        <color rgb="FF000000"/>
      </bottom>
      <diagonal/>
    </border>
    <border>
      <left style="thin">
        <color rgb="FF000000"/>
      </left>
      <right/>
      <top style="medium">
        <color auto="1"/>
      </top>
      <bottom style="thin">
        <color rgb="FF000000"/>
      </bottom>
      <diagonal/>
    </border>
    <border>
      <left/>
      <right style="thin">
        <color rgb="FF000000"/>
      </right>
      <top style="medium">
        <color auto="1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808080"/>
      </right>
      <top/>
      <bottom style="thin">
        <color rgb="FF000000"/>
      </bottom>
      <diagonal/>
    </border>
    <border>
      <left style="thin">
        <color rgb="FF000000"/>
      </left>
      <right style="thin">
        <color rgb="FF808080"/>
      </right>
      <top style="thin">
        <color rgb="FF000000"/>
      </top>
      <bottom style="thin">
        <color rgb="FF000000"/>
      </bottom>
      <diagonal/>
    </border>
    <border>
      <left/>
      <right style="thick">
        <color rgb="FF80808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medium">
        <color auto="1"/>
      </top>
      <bottom/>
      <diagonal/>
    </border>
    <border>
      <left/>
      <right style="thick">
        <color rgb="FF808080"/>
      </right>
      <top style="medium">
        <color auto="1"/>
      </top>
      <bottom/>
      <diagonal/>
    </border>
    <border>
      <left/>
      <right style="thick">
        <color rgb="FF808080"/>
      </right>
      <top style="thin">
        <color rgb="FF000000"/>
      </top>
      <bottom/>
      <diagonal/>
    </border>
    <border>
      <left/>
      <right style="thick">
        <color rgb="FF808080"/>
      </right>
      <top/>
      <bottom style="medium">
        <color auto="1"/>
      </bottom>
      <diagonal/>
    </border>
    <border>
      <left style="thick">
        <color rgb="FF808080"/>
      </left>
      <right style="thin">
        <color rgb="FF000000"/>
      </right>
      <top style="thin">
        <color rgb="FF000000"/>
      </top>
      <bottom/>
      <diagonal/>
    </border>
    <border>
      <left style="thick">
        <color rgb="FF808080"/>
      </left>
      <right style="thin">
        <color rgb="FF000000"/>
      </right>
      <top/>
      <bottom/>
      <diagonal/>
    </border>
    <border>
      <left style="thick">
        <color rgb="FF808080"/>
      </left>
      <right style="thin">
        <color rgb="FF000000"/>
      </right>
      <top/>
      <bottom style="medium">
        <color auto="1"/>
      </bottom>
      <diagonal/>
    </border>
    <border>
      <left style="thick">
        <color rgb="FF808080"/>
      </left>
      <right/>
      <top style="medium">
        <color auto="1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</borders>
  <cellStyleXfs count="3">
    <xf numFmtId="0" fontId="0" fillId="0" borderId="0">
      <alignment vertical="center"/>
    </xf>
    <xf numFmtId="41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</cellStyleXfs>
  <cellXfs count="358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0" xfId="0" applyFont="1">
      <alignment vertical="center"/>
    </xf>
    <xf numFmtId="0" fontId="4" fillId="0" borderId="3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distributed" vertical="distributed"/>
    </xf>
    <xf numFmtId="0" fontId="4" fillId="0" borderId="1" xfId="0" applyFont="1" applyBorder="1" applyAlignment="1">
      <alignment horizontal="distributed" vertical="distributed"/>
    </xf>
    <xf numFmtId="0" fontId="4" fillId="0" borderId="1" xfId="0" applyFont="1" applyBorder="1" applyAlignment="1">
      <alignment horizontal="distributed" vertical="distributed" wrapText="1"/>
    </xf>
    <xf numFmtId="0" fontId="11" fillId="0" borderId="16" xfId="0" applyFont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distributed" vertical="distributed"/>
    </xf>
    <xf numFmtId="0" fontId="4" fillId="0" borderId="0" xfId="0" applyFont="1" applyBorder="1" applyAlignment="1">
      <alignment vertical="center"/>
    </xf>
    <xf numFmtId="0" fontId="3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distributed" vertical="distributed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4" fillId="0" borderId="0" xfId="0" applyFont="1" applyFill="1">
      <alignment vertical="center"/>
    </xf>
    <xf numFmtId="0" fontId="14" fillId="0" borderId="0" xfId="0" applyFont="1">
      <alignment vertical="center"/>
    </xf>
    <xf numFmtId="43" fontId="14" fillId="0" borderId="0" xfId="0" applyNumberFormat="1" applyFont="1" applyFill="1">
      <alignment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8" fillId="0" borderId="0" xfId="0" applyFo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vertical="center"/>
    </xf>
    <xf numFmtId="0" fontId="12" fillId="0" borderId="43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 applyProtection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2" fillId="0" borderId="23" xfId="0" applyFont="1" applyFill="1" applyBorder="1" applyAlignment="1">
      <alignment horizontal="center" vertical="center" wrapText="1"/>
    </xf>
    <xf numFmtId="0" fontId="19" fillId="0" borderId="0" xfId="0" applyFont="1">
      <alignment vertical="center"/>
    </xf>
    <xf numFmtId="0" fontId="20" fillId="0" borderId="0" xfId="0" applyFont="1" applyAlignment="1">
      <alignment horizontal="right" vertical="center"/>
    </xf>
    <xf numFmtId="0" fontId="20" fillId="0" borderId="0" xfId="0" applyFont="1">
      <alignment vertical="center"/>
    </xf>
    <xf numFmtId="0" fontId="12" fillId="0" borderId="22" xfId="0" applyFont="1" applyFill="1" applyBorder="1" applyAlignment="1">
      <alignment horizontal="center" vertical="center" wrapText="1"/>
    </xf>
    <xf numFmtId="0" fontId="21" fillId="0" borderId="0" xfId="0" applyFont="1">
      <alignment vertical="center"/>
    </xf>
    <xf numFmtId="0" fontId="12" fillId="0" borderId="15" xfId="0" applyFont="1" applyBorder="1" applyAlignment="1">
      <alignment horizontal="center" vertical="center" wrapText="1" shrinkToFit="1"/>
    </xf>
    <xf numFmtId="0" fontId="14" fillId="0" borderId="0" xfId="0" applyFont="1" applyAlignment="1">
      <alignment horizontal="right" vertical="center"/>
    </xf>
    <xf numFmtId="0" fontId="14" fillId="0" borderId="0" xfId="0" applyFont="1">
      <alignment vertical="center"/>
    </xf>
    <xf numFmtId="0" fontId="22" fillId="0" borderId="0" xfId="0" applyFont="1">
      <alignment vertical="center"/>
    </xf>
    <xf numFmtId="0" fontId="21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4" fillId="0" borderId="16" xfId="0" applyFont="1" applyFill="1" applyBorder="1" applyAlignment="1">
      <alignment horizontal="center" vertical="center" wrapText="1"/>
    </xf>
    <xf numFmtId="0" fontId="17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12" fillId="0" borderId="14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 shrinkToFi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26" fillId="0" borderId="0" xfId="0" applyFont="1">
      <alignment vertical="center"/>
    </xf>
    <xf numFmtId="176" fontId="14" fillId="0" borderId="50" xfId="0" applyNumberFormat="1" applyFont="1" applyFill="1" applyBorder="1" applyAlignment="1">
      <alignment horizontal="right" vertical="center"/>
    </xf>
    <xf numFmtId="176" fontId="14" fillId="0" borderId="0" xfId="0" applyNumberFormat="1" applyFont="1" applyFill="1" applyBorder="1" applyAlignment="1">
      <alignment horizontal="right" vertical="center"/>
    </xf>
    <xf numFmtId="0" fontId="27" fillId="0" borderId="0" xfId="0" applyFont="1">
      <alignment vertical="center"/>
    </xf>
    <xf numFmtId="3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17" fillId="0" borderId="0" xfId="0" applyFont="1" applyBorder="1" applyAlignment="1">
      <alignment horizontal="right" vertical="center"/>
    </xf>
    <xf numFmtId="0" fontId="30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33" fillId="0" borderId="0" xfId="0" applyFont="1">
      <alignment vertical="center"/>
    </xf>
    <xf numFmtId="0" fontId="33" fillId="0" borderId="0" xfId="0" applyFont="1" applyBorder="1">
      <alignment vertical="center"/>
    </xf>
    <xf numFmtId="0" fontId="12" fillId="0" borderId="20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6" xfId="0" applyFont="1" applyBorder="1" applyAlignment="1">
      <alignment vertical="center"/>
    </xf>
    <xf numFmtId="49" fontId="14" fillId="0" borderId="0" xfId="0" applyNumberFormat="1" applyFont="1" applyFill="1" applyBorder="1" applyAlignment="1">
      <alignment horizontal="right" vertical="center"/>
    </xf>
    <xf numFmtId="49" fontId="3" fillId="0" borderId="31" xfId="0" applyNumberFormat="1" applyFont="1" applyBorder="1" applyAlignment="1">
      <alignment horizontal="right" vertical="center" wrapText="1"/>
    </xf>
    <xf numFmtId="41" fontId="14" fillId="0" borderId="50" xfId="0" applyNumberFormat="1" applyFont="1" applyFill="1" applyBorder="1" applyAlignment="1">
      <alignment horizontal="right" vertical="center" wrapText="1"/>
    </xf>
    <xf numFmtId="41" fontId="14" fillId="0" borderId="0" xfId="0" applyNumberFormat="1" applyFont="1" applyFill="1" applyBorder="1" applyAlignment="1">
      <alignment horizontal="right" vertical="center" wrapText="1"/>
    </xf>
    <xf numFmtId="176" fontId="14" fillId="0" borderId="50" xfId="0" applyNumberFormat="1" applyFont="1" applyFill="1" applyBorder="1" applyAlignment="1">
      <alignment vertical="center" shrinkToFit="1"/>
    </xf>
    <xf numFmtId="176" fontId="14" fillId="0" borderId="0" xfId="0" applyNumberFormat="1" applyFont="1" applyFill="1" applyBorder="1" applyAlignment="1">
      <alignment vertical="center" shrinkToFi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right" vertical="center" wrapText="1"/>
    </xf>
    <xf numFmtId="0" fontId="3" fillId="0" borderId="2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4" fillId="0" borderId="0" xfId="0" applyNumberFormat="1" applyFont="1" applyFill="1" applyBorder="1" applyAlignment="1">
      <alignment horizontal="right" vertical="center" shrinkToFit="1"/>
    </xf>
    <xf numFmtId="176" fontId="14" fillId="0" borderId="0" xfId="0" applyNumberFormat="1" applyFont="1" applyFill="1" applyBorder="1" applyAlignment="1">
      <alignment horizontal="right" vertical="center" shrinkToFit="1"/>
    </xf>
    <xf numFmtId="0" fontId="6" fillId="0" borderId="0" xfId="0" applyFont="1">
      <alignment vertical="center"/>
    </xf>
    <xf numFmtId="2" fontId="14" fillId="0" borderId="0" xfId="0" applyNumberFormat="1" applyFont="1" applyFill="1" applyBorder="1" applyAlignment="1">
      <alignment horizontal="right" vertical="center" wrapText="1"/>
    </xf>
    <xf numFmtId="49" fontId="14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14" fillId="0" borderId="0" xfId="0" applyFont="1" applyFill="1" applyBorder="1" applyAlignment="1">
      <alignment horizontal="right" vertical="center" wrapText="1"/>
    </xf>
    <xf numFmtId="177" fontId="4" fillId="0" borderId="0" xfId="0" applyNumberFormat="1" applyFont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0" fontId="14" fillId="0" borderId="16" xfId="0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horizontal="right" vertical="center" wrapText="1"/>
    </xf>
    <xf numFmtId="176" fontId="4" fillId="0" borderId="0" xfId="0" applyNumberFormat="1" applyFont="1" applyAlignment="1">
      <alignment horizontal="right" vertical="center" wrapText="1"/>
    </xf>
    <xf numFmtId="0" fontId="14" fillId="0" borderId="0" xfId="0" applyNumberFormat="1" applyFont="1" applyFill="1" applyBorder="1" applyAlignment="1">
      <alignment horizontal="right" vertical="center"/>
    </xf>
    <xf numFmtId="180" fontId="12" fillId="0" borderId="31" xfId="0" applyNumberFormat="1" applyFont="1" applyFill="1" applyBorder="1" applyAlignment="1">
      <alignment horizontal="right" vertical="center" wrapText="1"/>
    </xf>
    <xf numFmtId="180" fontId="12" fillId="0" borderId="31" xfId="0" applyNumberFormat="1" applyFont="1" applyBorder="1" applyAlignment="1">
      <alignment horizontal="right" vertical="center" wrapText="1"/>
    </xf>
    <xf numFmtId="176" fontId="12" fillId="0" borderId="31" xfId="0" applyNumberFormat="1" applyFont="1" applyBorder="1" applyAlignment="1">
      <alignment horizontal="right" vertical="center" wrapText="1"/>
    </xf>
    <xf numFmtId="3" fontId="14" fillId="0" borderId="0" xfId="0" applyNumberFormat="1" applyFont="1" applyBorder="1" applyAlignment="1">
      <alignment horizontal="right" vertical="center" wrapText="1"/>
    </xf>
    <xf numFmtId="176" fontId="12" fillId="0" borderId="31" xfId="0" applyNumberFormat="1" applyFont="1" applyFill="1" applyBorder="1" applyAlignment="1">
      <alignment horizontal="right" vertical="center" wrapText="1"/>
    </xf>
    <xf numFmtId="3" fontId="14" fillId="0" borderId="24" xfId="0" applyNumberFormat="1" applyFont="1" applyBorder="1" applyAlignment="1">
      <alignment horizontal="right" vertical="center" wrapText="1"/>
    </xf>
    <xf numFmtId="0" fontId="17" fillId="0" borderId="0" xfId="0" applyFont="1" applyBorder="1">
      <alignment vertical="center"/>
    </xf>
    <xf numFmtId="0" fontId="12" fillId="0" borderId="23" xfId="0" applyFont="1" applyFill="1" applyBorder="1" applyAlignment="1">
      <alignment horizontal="center" vertical="center" wrapText="1"/>
    </xf>
    <xf numFmtId="3" fontId="14" fillId="0" borderId="0" xfId="0" applyNumberFormat="1" applyFont="1" applyAlignment="1">
      <alignment horizontal="right" vertical="center" wrapText="1"/>
    </xf>
    <xf numFmtId="3" fontId="14" fillId="0" borderId="0" xfId="0" applyNumberFormat="1" applyFont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3" fontId="14" fillId="0" borderId="31" xfId="0" applyNumberFormat="1" applyFont="1" applyBorder="1" applyAlignment="1">
      <alignment horizontal="right" vertical="center" wrapText="1"/>
    </xf>
    <xf numFmtId="3" fontId="14" fillId="0" borderId="0" xfId="0" applyNumberFormat="1" applyFont="1" applyAlignment="1">
      <alignment horizontal="right" vertical="center" wrapText="1"/>
    </xf>
    <xf numFmtId="3" fontId="3" fillId="0" borderId="31" xfId="0" applyNumberFormat="1" applyFont="1" applyBorder="1" applyAlignment="1">
      <alignment horizontal="right" vertical="center" wrapText="1"/>
    </xf>
    <xf numFmtId="3" fontId="3" fillId="0" borderId="31" xfId="0" applyNumberFormat="1" applyFont="1" applyBorder="1" applyAlignment="1">
      <alignment horizontal="right" vertical="center" wrapText="1"/>
    </xf>
    <xf numFmtId="176" fontId="14" fillId="0" borderId="0" xfId="0" applyNumberFormat="1" applyFont="1" applyFill="1" applyBorder="1" applyAlignment="1">
      <alignment horizontal="right" vertical="center" shrinkToFit="1"/>
    </xf>
    <xf numFmtId="3" fontId="3" fillId="0" borderId="31" xfId="0" applyNumberFormat="1" applyFont="1" applyBorder="1" applyAlignment="1">
      <alignment horizontal="right" vertical="center" wrapText="1"/>
    </xf>
    <xf numFmtId="41" fontId="3" fillId="0" borderId="31" xfId="0" applyNumberFormat="1" applyFont="1" applyBorder="1" applyAlignment="1">
      <alignment horizontal="right" vertical="center" wrapText="1"/>
    </xf>
    <xf numFmtId="0" fontId="3" fillId="0" borderId="31" xfId="0" applyFont="1" applyBorder="1" applyAlignment="1">
      <alignment horizontal="right" vertical="center" wrapText="1"/>
    </xf>
    <xf numFmtId="3" fontId="3" fillId="0" borderId="30" xfId="0" applyNumberFormat="1" applyFont="1" applyBorder="1" applyAlignment="1">
      <alignment horizontal="right" vertical="center" wrapText="1"/>
    </xf>
    <xf numFmtId="0" fontId="12" fillId="0" borderId="24" xfId="0" applyFont="1" applyFill="1" applyBorder="1" applyAlignment="1">
      <alignment horizontal="center" vertical="center"/>
    </xf>
    <xf numFmtId="3" fontId="3" fillId="0" borderId="31" xfId="0" applyNumberFormat="1" applyFont="1" applyBorder="1" applyAlignment="1">
      <alignment horizontal="right" vertical="center" wrapText="1"/>
    </xf>
    <xf numFmtId="0" fontId="3" fillId="0" borderId="31" xfId="0" applyFont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179" fontId="4" fillId="0" borderId="54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0" fontId="4" fillId="0" borderId="31" xfId="0" applyFont="1" applyBorder="1" applyAlignment="1">
      <alignment horizontal="right" vertical="center" wrapText="1"/>
    </xf>
    <xf numFmtId="41" fontId="4" fillId="0" borderId="56" xfId="0" applyNumberFormat="1" applyFont="1" applyBorder="1" applyAlignment="1">
      <alignment horizontal="right" vertical="center" wrapText="1"/>
    </xf>
    <xf numFmtId="41" fontId="4" fillId="0" borderId="3" xfId="0" applyNumberFormat="1" applyFont="1" applyBorder="1" applyAlignment="1">
      <alignment horizontal="right" vertical="center" wrapText="1"/>
    </xf>
    <xf numFmtId="41" fontId="4" fillId="0" borderId="0" xfId="0" applyNumberFormat="1" applyFont="1" applyBorder="1" applyAlignment="1">
      <alignment horizontal="right" vertical="center" wrapText="1"/>
    </xf>
    <xf numFmtId="41" fontId="4" fillId="0" borderId="24" xfId="0" applyNumberFormat="1" applyFont="1" applyBorder="1" applyAlignment="1">
      <alignment horizontal="right" vertical="center" wrapText="1"/>
    </xf>
    <xf numFmtId="41" fontId="3" fillId="0" borderId="3" xfId="0" applyNumberFormat="1" applyFont="1" applyBorder="1" applyAlignment="1">
      <alignment horizontal="right" vertical="center" wrapText="1"/>
    </xf>
    <xf numFmtId="41" fontId="3" fillId="0" borderId="0" xfId="0" applyNumberFormat="1" applyFont="1" applyBorder="1" applyAlignment="1">
      <alignment horizontal="right" vertical="center" wrapText="1"/>
    </xf>
    <xf numFmtId="41" fontId="3" fillId="0" borderId="31" xfId="0" applyNumberFormat="1" applyFont="1" applyBorder="1" applyAlignment="1">
      <alignment horizontal="right" vertical="center" wrapText="1"/>
    </xf>
    <xf numFmtId="41" fontId="3" fillId="0" borderId="3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41" fontId="4" fillId="0" borderId="0" xfId="0" applyNumberFormat="1" applyFont="1" applyBorder="1" applyAlignment="1">
      <alignment horizontal="right" vertical="center" wrapText="1"/>
    </xf>
    <xf numFmtId="49" fontId="3" fillId="2" borderId="31" xfId="0" applyNumberFormat="1" applyFont="1" applyFill="1" applyBorder="1" applyAlignment="1">
      <alignment horizontal="right" vertical="center" wrapText="1"/>
    </xf>
    <xf numFmtId="177" fontId="4" fillId="0" borderId="54" xfId="0" applyNumberFormat="1" applyFont="1" applyBorder="1" applyAlignment="1">
      <alignment horizontal="right" vertical="center" wrapText="1"/>
    </xf>
    <xf numFmtId="3" fontId="3" fillId="0" borderId="3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24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Alignment="1">
      <alignment horizontal="right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4" fillId="0" borderId="46" xfId="0" applyFont="1" applyFill="1" applyBorder="1" applyAlignment="1">
      <alignment horizontal="center" vertical="center"/>
    </xf>
    <xf numFmtId="0" fontId="14" fillId="0" borderId="67" xfId="0" applyFont="1" applyFill="1" applyBorder="1" applyAlignment="1">
      <alignment horizontal="center" vertical="center"/>
    </xf>
    <xf numFmtId="41" fontId="14" fillId="0" borderId="7" xfId="1" applyFont="1" applyFill="1" applyBorder="1" applyAlignment="1">
      <alignment vertical="center"/>
    </xf>
    <xf numFmtId="41" fontId="14" fillId="0" borderId="8" xfId="1" applyFont="1" applyFill="1" applyBorder="1" applyAlignment="1">
      <alignment vertical="center"/>
    </xf>
    <xf numFmtId="41" fontId="14" fillId="0" borderId="68" xfId="1" applyFont="1" applyFill="1" applyBorder="1" applyAlignment="1">
      <alignment vertical="center"/>
    </xf>
    <xf numFmtId="41" fontId="14" fillId="0" borderId="3" xfId="1" applyFont="1" applyFill="1" applyBorder="1" applyAlignment="1">
      <alignment vertical="center"/>
    </xf>
    <xf numFmtId="41" fontId="14" fillId="0" borderId="0" xfId="1" applyFont="1" applyFill="1" applyBorder="1" applyAlignment="1">
      <alignment vertical="center"/>
    </xf>
    <xf numFmtId="41" fontId="14" fillId="0" borderId="63" xfId="1" applyFont="1" applyFill="1" applyBorder="1" applyAlignment="1">
      <alignment vertical="center"/>
    </xf>
    <xf numFmtId="41" fontId="12" fillId="0" borderId="56" xfId="1" applyFont="1" applyFill="1" applyBorder="1" applyAlignment="1">
      <alignment vertical="center"/>
    </xf>
    <xf numFmtId="41" fontId="12" fillId="0" borderId="24" xfId="1" applyFont="1" applyFill="1" applyBorder="1" applyAlignment="1">
      <alignment vertical="center"/>
    </xf>
    <xf numFmtId="41" fontId="12" fillId="0" borderId="69" xfId="1" applyFont="1" applyFill="1" applyBorder="1" applyAlignment="1">
      <alignment vertical="center"/>
    </xf>
    <xf numFmtId="0" fontId="14" fillId="0" borderId="70" xfId="0" applyFont="1" applyFill="1" applyBorder="1" applyAlignment="1">
      <alignment horizontal="center" vertical="center"/>
    </xf>
    <xf numFmtId="0" fontId="14" fillId="0" borderId="71" xfId="0" applyFont="1" applyFill="1" applyBorder="1" applyAlignment="1">
      <alignment horizontal="center" vertical="center"/>
    </xf>
    <xf numFmtId="0" fontId="12" fillId="0" borderId="72" xfId="0" applyFont="1" applyFill="1" applyBorder="1" applyAlignment="1">
      <alignment horizontal="center" vertical="center"/>
    </xf>
    <xf numFmtId="0" fontId="14" fillId="0" borderId="73" xfId="0" applyFont="1" applyFill="1" applyBorder="1" applyAlignment="1">
      <alignment horizontal="left" vertical="center"/>
    </xf>
    <xf numFmtId="176" fontId="14" fillId="0" borderId="0" xfId="0" applyNumberFormat="1" applyFont="1" applyBorder="1" applyAlignment="1">
      <alignment horizontal="right" vertical="center" wrapText="1"/>
    </xf>
    <xf numFmtId="176" fontId="14" fillId="0" borderId="0" xfId="0" applyNumberFormat="1" applyFont="1" applyFill="1" applyBorder="1" applyAlignment="1">
      <alignment horizontal="right" vertical="center" wrapText="1"/>
    </xf>
    <xf numFmtId="180" fontId="14" fillId="0" borderId="0" xfId="0" applyNumberFormat="1" applyFont="1" applyFill="1" applyBorder="1" applyAlignment="1">
      <alignment horizontal="right" vertical="center" wrapText="1"/>
    </xf>
    <xf numFmtId="180" fontId="14" fillId="0" borderId="0" xfId="0" applyNumberFormat="1" applyFont="1" applyBorder="1" applyAlignment="1">
      <alignment horizontal="right" vertical="center" wrapText="1"/>
    </xf>
    <xf numFmtId="3" fontId="12" fillId="0" borderId="0" xfId="0" applyNumberFormat="1" applyFont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 shrinkToFit="1"/>
    </xf>
    <xf numFmtId="178" fontId="4" fillId="0" borderId="0" xfId="0" applyNumberFormat="1" applyFont="1" applyBorder="1" applyAlignment="1">
      <alignment horizontal="right" vertical="center" shrinkToFit="1"/>
    </xf>
    <xf numFmtId="49" fontId="4" fillId="0" borderId="0" xfId="0" applyNumberFormat="1" applyFont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right" vertical="center" wrapText="1"/>
    </xf>
    <xf numFmtId="3" fontId="14" fillId="0" borderId="0" xfId="0" applyNumberFormat="1" applyFont="1" applyAlignment="1">
      <alignment horizontal="right" vertical="center" wrapText="1"/>
    </xf>
    <xf numFmtId="3" fontId="12" fillId="0" borderId="0" xfId="0" applyNumberFormat="1" applyFont="1" applyBorder="1" applyAlignment="1">
      <alignment horizontal="right" vertical="center" wrapText="1"/>
    </xf>
    <xf numFmtId="3" fontId="14" fillId="0" borderId="0" xfId="0" applyNumberFormat="1" applyFont="1" applyFill="1" applyAlignment="1">
      <alignment horizontal="right" vertical="center" wrapText="1"/>
    </xf>
    <xf numFmtId="0" fontId="14" fillId="0" borderId="0" xfId="0" applyFont="1" applyFill="1" applyAlignment="1">
      <alignment horizontal="right" vertical="center" wrapText="1"/>
    </xf>
    <xf numFmtId="3" fontId="14" fillId="0" borderId="0" xfId="0" applyNumberFormat="1" applyFont="1" applyAlignment="1">
      <alignment horizontal="right" vertical="center" wrapText="1"/>
    </xf>
    <xf numFmtId="0" fontId="14" fillId="0" borderId="31" xfId="0" applyFont="1" applyFill="1" applyBorder="1" applyAlignment="1">
      <alignment horizontal="right" vertical="center" wrapText="1"/>
    </xf>
    <xf numFmtId="3" fontId="14" fillId="0" borderId="31" xfId="0" applyNumberFormat="1" applyFont="1" applyFill="1" applyBorder="1" applyAlignment="1">
      <alignment horizontal="right" vertical="center" wrapText="1"/>
    </xf>
    <xf numFmtId="41" fontId="4" fillId="0" borderId="24" xfId="1" applyFont="1" applyBorder="1" applyAlignment="1">
      <alignment horizontal="right" vertical="center" wrapText="1"/>
    </xf>
    <xf numFmtId="3" fontId="14" fillId="0" borderId="0" xfId="0" applyNumberFormat="1" applyFont="1" applyAlignment="1">
      <alignment horizontal="right" vertical="center" wrapText="1"/>
    </xf>
    <xf numFmtId="3" fontId="14" fillId="0" borderId="30" xfId="0" applyNumberFormat="1" applyFont="1" applyBorder="1" applyAlignment="1">
      <alignment horizontal="right" vertical="center" wrapText="1"/>
    </xf>
    <xf numFmtId="41" fontId="4" fillId="0" borderId="0" xfId="1" applyFont="1" applyBorder="1" applyAlignment="1">
      <alignment horizontal="right" vertical="center" wrapText="1"/>
    </xf>
    <xf numFmtId="41" fontId="12" fillId="0" borderId="0" xfId="1" applyFont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41" fontId="4" fillId="0" borderId="0" xfId="0" applyNumberFormat="1" applyFont="1" applyBorder="1" applyAlignment="1">
      <alignment horizontal="right" vertical="center" wrapText="1"/>
    </xf>
    <xf numFmtId="3" fontId="12" fillId="0" borderId="0" xfId="0" applyNumberFormat="1" applyFont="1" applyFill="1" applyBorder="1" applyAlignment="1">
      <alignment horizontal="right" vertical="center" wrapText="1"/>
    </xf>
    <xf numFmtId="41" fontId="14" fillId="0" borderId="0" xfId="0" applyNumberFormat="1" applyFont="1" applyBorder="1" applyAlignment="1">
      <alignment horizontal="right" vertical="center" wrapText="1"/>
    </xf>
    <xf numFmtId="3" fontId="12" fillId="0" borderId="30" xfId="0" applyNumberFormat="1" applyFont="1" applyBorder="1" applyAlignment="1">
      <alignment horizontal="right" vertical="center" wrapText="1"/>
    </xf>
    <xf numFmtId="0" fontId="14" fillId="0" borderId="31" xfId="0" applyFont="1" applyBorder="1" applyAlignment="1">
      <alignment horizontal="right" vertical="center" wrapText="1"/>
    </xf>
    <xf numFmtId="3" fontId="12" fillId="0" borderId="31" xfId="0" applyNumberFormat="1" applyFont="1" applyBorder="1" applyAlignment="1">
      <alignment horizontal="right" vertical="center" wrapText="1"/>
    </xf>
    <xf numFmtId="43" fontId="4" fillId="0" borderId="0" xfId="0" applyNumberFormat="1" applyFont="1" applyBorder="1" applyAlignment="1">
      <alignment horizontal="right" vertical="center" wrapText="1"/>
    </xf>
    <xf numFmtId="181" fontId="4" fillId="0" borderId="54" xfId="2" applyNumberFormat="1" applyFont="1" applyBorder="1" applyAlignment="1">
      <alignment horizontal="right" vertical="center" wrapText="1"/>
    </xf>
    <xf numFmtId="181" fontId="4" fillId="0" borderId="77" xfId="2" applyNumberFormat="1" applyFont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4" fillId="0" borderId="24" xfId="0" applyFont="1" applyBorder="1" applyAlignment="1">
      <alignment horizontal="right" vertical="center" wrapText="1"/>
    </xf>
    <xf numFmtId="3" fontId="14" fillId="0" borderId="3" xfId="0" applyNumberFormat="1" applyFont="1" applyBorder="1" applyAlignment="1">
      <alignment horizontal="right" vertical="center" wrapText="1"/>
    </xf>
    <xf numFmtId="3" fontId="14" fillId="0" borderId="0" xfId="0" applyNumberFormat="1" applyFont="1" applyFill="1" applyBorder="1" applyAlignment="1">
      <alignment horizontal="right" vertical="center" wrapText="1"/>
    </xf>
    <xf numFmtId="3" fontId="14" fillId="0" borderId="56" xfId="0" applyNumberFormat="1" applyFont="1" applyBorder="1" applyAlignment="1">
      <alignment horizontal="right" vertical="center" wrapText="1"/>
    </xf>
    <xf numFmtId="3" fontId="14" fillId="0" borderId="24" xfId="0" applyNumberFormat="1" applyFont="1" applyFill="1" applyBorder="1" applyAlignment="1">
      <alignment horizontal="right" vertical="center" wrapText="1"/>
    </xf>
    <xf numFmtId="0" fontId="14" fillId="0" borderId="24" xfId="0" applyFont="1" applyFill="1" applyBorder="1" applyAlignment="1">
      <alignment horizontal="right" vertical="center" wrapText="1"/>
    </xf>
    <xf numFmtId="181" fontId="3" fillId="0" borderId="54" xfId="2" applyNumberFormat="1" applyFont="1" applyBorder="1" applyAlignment="1">
      <alignment horizontal="right" vertical="center" wrapText="1"/>
    </xf>
    <xf numFmtId="181" fontId="4" fillId="0" borderId="55" xfId="2" applyNumberFormat="1" applyFont="1" applyBorder="1" applyAlignment="1">
      <alignment horizontal="right" vertical="center" wrapText="1"/>
    </xf>
    <xf numFmtId="3" fontId="14" fillId="0" borderId="54" xfId="0" applyNumberFormat="1" applyFont="1" applyBorder="1" applyAlignment="1">
      <alignment horizontal="right" vertical="center" wrapText="1"/>
    </xf>
    <xf numFmtId="3" fontId="14" fillId="0" borderId="55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41" fontId="3" fillId="0" borderId="0" xfId="1" applyFont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3" fontId="12" fillId="0" borderId="31" xfId="0" applyNumberFormat="1" applyFont="1" applyBorder="1" applyAlignment="1">
      <alignment horizontal="right" vertical="center" shrinkToFit="1"/>
    </xf>
    <xf numFmtId="3" fontId="14" fillId="0" borderId="0" xfId="0" applyNumberFormat="1" applyFont="1" applyAlignment="1">
      <alignment horizontal="right" vertical="center" wrapText="1"/>
    </xf>
    <xf numFmtId="178" fontId="12" fillId="0" borderId="31" xfId="0" applyNumberFormat="1" applyFont="1" applyBorder="1" applyAlignment="1">
      <alignment horizontal="right" vertical="center" shrinkToFit="1"/>
    </xf>
    <xf numFmtId="0" fontId="12" fillId="0" borderId="31" xfId="0" applyFont="1" applyBorder="1" applyAlignment="1">
      <alignment horizontal="right" vertical="center" wrapText="1"/>
    </xf>
    <xf numFmtId="0" fontId="12" fillId="0" borderId="4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64" xfId="0" applyFont="1" applyFill="1" applyBorder="1" applyAlignment="1">
      <alignment horizontal="center" vertical="center" wrapText="1"/>
    </xf>
    <xf numFmtId="0" fontId="12" fillId="0" borderId="65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2" fillId="0" borderId="65" xfId="0" applyFont="1" applyFill="1" applyBorder="1" applyAlignment="1">
      <alignment horizontal="center" vertical="center" wrapText="1"/>
    </xf>
    <xf numFmtId="0" fontId="12" fillId="0" borderId="66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right" vertical="center"/>
    </xf>
    <xf numFmtId="0" fontId="0" fillId="0" borderId="24" xfId="0" applyBorder="1" applyAlignment="1">
      <alignment vertical="center"/>
    </xf>
    <xf numFmtId="3" fontId="14" fillId="0" borderId="0" xfId="0" applyNumberFormat="1" applyFont="1" applyAlignment="1">
      <alignment horizontal="center" vertical="center" wrapText="1"/>
    </xf>
    <xf numFmtId="3" fontId="14" fillId="0" borderId="31" xfId="0" applyNumberFormat="1" applyFont="1" applyBorder="1" applyAlignment="1">
      <alignment horizontal="center" vertical="center" wrapText="1"/>
    </xf>
    <xf numFmtId="3" fontId="14" fillId="0" borderId="30" xfId="0" applyNumberFormat="1" applyFont="1" applyBorder="1" applyAlignment="1">
      <alignment horizontal="center" vertical="center" wrapText="1"/>
    </xf>
    <xf numFmtId="3" fontId="14" fillId="0" borderId="3" xfId="0" applyNumberFormat="1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3" fontId="12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3" fontId="4" fillId="0" borderId="75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3" fontId="4" fillId="0" borderId="74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right" vertical="center" shrinkToFit="1"/>
    </xf>
    <xf numFmtId="0" fontId="3" fillId="0" borderId="3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right" vertical="center"/>
    </xf>
    <xf numFmtId="0" fontId="0" fillId="0" borderId="31" xfId="0" applyBorder="1" applyAlignment="1">
      <alignment vertical="center"/>
    </xf>
    <xf numFmtId="0" fontId="12" fillId="0" borderId="18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right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4" fillId="0" borderId="4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31" xfId="0" applyFont="1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31" fillId="0" borderId="0" xfId="0" applyFont="1" applyAlignment="1">
      <alignment horizontal="center" vertical="center"/>
    </xf>
    <xf numFmtId="0" fontId="14" fillId="0" borderId="31" xfId="0" applyFont="1" applyBorder="1" applyAlignment="1">
      <alignment horizontal="right" vertical="center"/>
    </xf>
    <xf numFmtId="0" fontId="12" fillId="0" borderId="19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32" fillId="0" borderId="0" xfId="0" applyFont="1" applyFill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 shrinkToFit="1"/>
    </xf>
    <xf numFmtId="0" fontId="12" fillId="0" borderId="13" xfId="0" applyFont="1" applyFill="1" applyBorder="1" applyAlignment="1">
      <alignment horizontal="center" vertical="center" wrapText="1" shrinkToFit="1"/>
    </xf>
    <xf numFmtId="0" fontId="12" fillId="0" borderId="20" xfId="0" applyFont="1" applyBorder="1" applyAlignment="1">
      <alignment horizontal="center" vertical="center" shrinkToFit="1"/>
    </xf>
    <xf numFmtId="0" fontId="10" fillId="0" borderId="24" xfId="0" applyFont="1" applyFill="1" applyBorder="1" applyAlignment="1">
      <alignment horizontal="right" vertical="center"/>
    </xf>
    <xf numFmtId="0" fontId="12" fillId="0" borderId="18" xfId="0" applyFont="1" applyBorder="1" applyAlignment="1">
      <alignment horizontal="center" vertical="center" wrapText="1" shrinkToFit="1"/>
    </xf>
    <xf numFmtId="0" fontId="12" fillId="0" borderId="22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wrapText="1" shrinkToFit="1"/>
    </xf>
    <xf numFmtId="0" fontId="14" fillId="0" borderId="0" xfId="0" applyFont="1" applyFill="1" applyBorder="1" applyAlignment="1">
      <alignment horizontal="left" vertical="center" wrapText="1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view="pageBreakPreview" zoomScale="85" zoomScaleNormal="100" zoomScaleSheetLayoutView="85" workbookViewId="0">
      <selection activeCell="X9" sqref="X9"/>
    </sheetView>
  </sheetViews>
  <sheetFormatPr defaultRowHeight="16.5"/>
  <cols>
    <col min="1" max="1" width="7" customWidth="1"/>
    <col min="2" max="2" width="8" customWidth="1"/>
    <col min="3" max="22" width="7.875" customWidth="1"/>
  </cols>
  <sheetData>
    <row r="1" spans="1:24" s="83" customFormat="1" ht="20.25">
      <c r="A1" s="270" t="s">
        <v>246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</row>
    <row r="2" spans="1:24" ht="17.25" thickBot="1">
      <c r="C2" s="273"/>
      <c r="D2" s="274"/>
      <c r="E2" s="274"/>
      <c r="F2" s="190"/>
      <c r="G2" s="190"/>
      <c r="T2" s="275" t="s">
        <v>249</v>
      </c>
      <c r="U2" s="275"/>
      <c r="V2" s="275"/>
      <c r="W2" s="275"/>
      <c r="X2" s="275"/>
    </row>
    <row r="3" spans="1:24" s="118" customFormat="1" ht="30" customHeight="1">
      <c r="A3" s="258" t="s">
        <v>69</v>
      </c>
      <c r="B3" s="264" t="s">
        <v>253</v>
      </c>
      <c r="C3" s="261" t="s">
        <v>250</v>
      </c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3"/>
      <c r="R3" s="264" t="s">
        <v>267</v>
      </c>
      <c r="S3" s="264" t="s">
        <v>268</v>
      </c>
      <c r="T3" s="264" t="s">
        <v>269</v>
      </c>
      <c r="U3" s="264" t="s">
        <v>270</v>
      </c>
      <c r="V3" s="277" t="s">
        <v>271</v>
      </c>
    </row>
    <row r="4" spans="1:24" s="118" customFormat="1" ht="30" customHeight="1">
      <c r="A4" s="259"/>
      <c r="B4" s="265"/>
      <c r="C4" s="271" t="s">
        <v>254</v>
      </c>
      <c r="D4" s="267" t="s">
        <v>251</v>
      </c>
      <c r="E4" s="268"/>
      <c r="F4" s="268"/>
      <c r="G4" s="268"/>
      <c r="H4" s="268"/>
      <c r="I4" s="268"/>
      <c r="J4" s="269"/>
      <c r="K4" s="267" t="s">
        <v>252</v>
      </c>
      <c r="L4" s="268"/>
      <c r="M4" s="268"/>
      <c r="N4" s="268"/>
      <c r="O4" s="269"/>
      <c r="P4" s="271" t="s">
        <v>265</v>
      </c>
      <c r="Q4" s="271" t="s">
        <v>266</v>
      </c>
      <c r="R4" s="276"/>
      <c r="S4" s="276"/>
      <c r="T4" s="276"/>
      <c r="U4" s="276"/>
      <c r="V4" s="278"/>
    </row>
    <row r="5" spans="1:24" s="118" customFormat="1" ht="49.5" customHeight="1">
      <c r="A5" s="260"/>
      <c r="B5" s="266"/>
      <c r="C5" s="272"/>
      <c r="D5" s="189" t="s">
        <v>255</v>
      </c>
      <c r="E5" s="189" t="s">
        <v>256</v>
      </c>
      <c r="F5" s="189" t="s">
        <v>257</v>
      </c>
      <c r="G5" s="189" t="s">
        <v>258</v>
      </c>
      <c r="H5" s="189" t="s">
        <v>259</v>
      </c>
      <c r="I5" s="189" t="s">
        <v>248</v>
      </c>
      <c r="J5" s="188" t="s">
        <v>260</v>
      </c>
      <c r="K5" s="188" t="s">
        <v>255</v>
      </c>
      <c r="L5" s="188" t="s">
        <v>261</v>
      </c>
      <c r="M5" s="188" t="s">
        <v>262</v>
      </c>
      <c r="N5" s="188" t="s">
        <v>263</v>
      </c>
      <c r="O5" s="188" t="s">
        <v>264</v>
      </c>
      <c r="P5" s="272"/>
      <c r="Q5" s="272"/>
      <c r="R5" s="272"/>
      <c r="S5" s="272"/>
      <c r="T5" s="272"/>
      <c r="U5" s="272"/>
      <c r="V5" s="279"/>
    </row>
    <row r="6" spans="1:24" s="140" customFormat="1" ht="30" customHeight="1">
      <c r="A6" s="202">
        <v>2015</v>
      </c>
      <c r="B6" s="193">
        <v>54924</v>
      </c>
      <c r="C6" s="194">
        <v>74674</v>
      </c>
      <c r="D6" s="194">
        <v>73875</v>
      </c>
      <c r="E6" s="194">
        <v>64329</v>
      </c>
      <c r="F6" s="194">
        <v>17011</v>
      </c>
      <c r="G6" s="194">
        <v>3219</v>
      </c>
      <c r="H6" s="194">
        <v>846</v>
      </c>
      <c r="I6" s="194">
        <v>-7523</v>
      </c>
      <c r="J6" s="194">
        <v>-4007</v>
      </c>
      <c r="K6" s="194">
        <v>-6380</v>
      </c>
      <c r="L6" s="194">
        <v>-7008</v>
      </c>
      <c r="M6" s="194">
        <v>211</v>
      </c>
      <c r="N6" s="194">
        <v>274</v>
      </c>
      <c r="O6" s="194">
        <v>143</v>
      </c>
      <c r="P6" s="194">
        <v>260</v>
      </c>
      <c r="Q6" s="194">
        <v>6919</v>
      </c>
      <c r="R6" s="194">
        <v>-17954</v>
      </c>
      <c r="S6" s="194">
        <v>0</v>
      </c>
      <c r="T6" s="194">
        <v>-2601</v>
      </c>
      <c r="U6" s="194">
        <v>447</v>
      </c>
      <c r="V6" s="195">
        <v>358</v>
      </c>
    </row>
    <row r="7" spans="1:24" s="118" customFormat="1" ht="30" customHeight="1">
      <c r="A7" s="203">
        <v>2016</v>
      </c>
      <c r="B7" s="196">
        <v>99069</v>
      </c>
      <c r="C7" s="197">
        <v>117070</v>
      </c>
      <c r="D7" s="197">
        <v>96569</v>
      </c>
      <c r="E7" s="197">
        <v>79133</v>
      </c>
      <c r="F7" s="197">
        <v>25435</v>
      </c>
      <c r="G7" s="197">
        <v>1485</v>
      </c>
      <c r="H7" s="197">
        <v>2259</v>
      </c>
      <c r="I7" s="197">
        <v>-8037</v>
      </c>
      <c r="J7" s="197">
        <v>-3706</v>
      </c>
      <c r="K7" s="197">
        <v>13231</v>
      </c>
      <c r="L7" s="197">
        <v>12841</v>
      </c>
      <c r="M7" s="197">
        <v>-51</v>
      </c>
      <c r="N7" s="197">
        <v>256</v>
      </c>
      <c r="O7" s="197">
        <v>185</v>
      </c>
      <c r="P7" s="197">
        <v>288</v>
      </c>
      <c r="Q7" s="197">
        <v>6982</v>
      </c>
      <c r="R7" s="197">
        <v>-16465</v>
      </c>
      <c r="S7" s="197">
        <v>0</v>
      </c>
      <c r="T7" s="197">
        <v>-2376</v>
      </c>
      <c r="U7" s="197">
        <v>447</v>
      </c>
      <c r="V7" s="198">
        <v>393</v>
      </c>
    </row>
    <row r="8" spans="1:24" s="118" customFormat="1" ht="30" customHeight="1">
      <c r="A8" s="203">
        <v>2017</v>
      </c>
      <c r="B8" s="196">
        <v>120779</v>
      </c>
      <c r="C8" s="197">
        <v>139852</v>
      </c>
      <c r="D8" s="197">
        <v>105942</v>
      </c>
      <c r="E8" s="197">
        <v>87291</v>
      </c>
      <c r="F8" s="197">
        <v>30608</v>
      </c>
      <c r="G8" s="197">
        <v>421</v>
      </c>
      <c r="H8" s="197">
        <v>1496</v>
      </c>
      <c r="I8" s="197">
        <v>-9979</v>
      </c>
      <c r="J8" s="197">
        <v>-3895</v>
      </c>
      <c r="K8" s="197">
        <v>26349</v>
      </c>
      <c r="L8" s="197">
        <v>26065</v>
      </c>
      <c r="M8" s="197">
        <v>-137</v>
      </c>
      <c r="N8" s="197">
        <v>265</v>
      </c>
      <c r="O8" s="197">
        <v>156</v>
      </c>
      <c r="P8" s="197">
        <v>301</v>
      </c>
      <c r="Q8" s="197">
        <v>7260</v>
      </c>
      <c r="R8" s="197">
        <v>-17407</v>
      </c>
      <c r="S8" s="197">
        <v>0</v>
      </c>
      <c r="T8" s="197">
        <v>-2540</v>
      </c>
      <c r="U8" s="197">
        <v>494</v>
      </c>
      <c r="V8" s="198">
        <v>380</v>
      </c>
    </row>
    <row r="9" spans="1:24" s="118" customFormat="1" ht="30" customHeight="1">
      <c r="A9" s="203">
        <v>2018</v>
      </c>
      <c r="B9" s="196">
        <v>126130</v>
      </c>
      <c r="C9" s="197">
        <v>145196</v>
      </c>
      <c r="D9" s="197">
        <v>119112</v>
      </c>
      <c r="E9" s="197">
        <v>95488</v>
      </c>
      <c r="F9" s="197">
        <v>35763</v>
      </c>
      <c r="G9" s="197">
        <v>472</v>
      </c>
      <c r="H9" s="197">
        <v>2002</v>
      </c>
      <c r="I9" s="197">
        <v>-11041</v>
      </c>
      <c r="J9" s="197">
        <v>-3572</v>
      </c>
      <c r="K9" s="197">
        <v>16787</v>
      </c>
      <c r="L9" s="197">
        <v>17200</v>
      </c>
      <c r="M9" s="197">
        <v>-872</v>
      </c>
      <c r="N9" s="197">
        <v>279</v>
      </c>
      <c r="O9" s="197">
        <v>180</v>
      </c>
      <c r="P9" s="197">
        <v>190</v>
      </c>
      <c r="Q9" s="197">
        <v>9107</v>
      </c>
      <c r="R9" s="197">
        <v>-17058</v>
      </c>
      <c r="S9" s="197">
        <v>0</v>
      </c>
      <c r="T9" s="197">
        <v>-2660</v>
      </c>
      <c r="U9" s="197">
        <v>260</v>
      </c>
      <c r="V9" s="198">
        <v>392</v>
      </c>
    </row>
    <row r="10" spans="1:24" ht="30" customHeight="1" thickBot="1">
      <c r="A10" s="204">
        <v>2019</v>
      </c>
      <c r="B10" s="199">
        <v>107749</v>
      </c>
      <c r="C10" s="200">
        <v>126944</v>
      </c>
      <c r="D10" s="200">
        <v>105241</v>
      </c>
      <c r="E10" s="200">
        <v>105815</v>
      </c>
      <c r="F10" s="200">
        <v>33621</v>
      </c>
      <c r="G10" s="200">
        <v>663</v>
      </c>
      <c r="H10" s="200">
        <v>2795</v>
      </c>
      <c r="I10" s="200">
        <v>32274</v>
      </c>
      <c r="J10" s="200">
        <v>5379</v>
      </c>
      <c r="K10" s="200">
        <v>10657</v>
      </c>
      <c r="L10" s="200">
        <v>11041</v>
      </c>
      <c r="M10" s="200">
        <v>895</v>
      </c>
      <c r="N10" s="200">
        <v>343</v>
      </c>
      <c r="O10" s="200">
        <v>168</v>
      </c>
      <c r="P10" s="200">
        <v>15</v>
      </c>
      <c r="Q10" s="200">
        <v>11031</v>
      </c>
      <c r="R10" s="200">
        <v>17680</v>
      </c>
      <c r="S10" s="200">
        <v>0</v>
      </c>
      <c r="T10" s="200">
        <v>2756</v>
      </c>
      <c r="U10" s="200">
        <v>562</v>
      </c>
      <c r="V10" s="201">
        <v>679</v>
      </c>
    </row>
    <row r="11" spans="1:24" ht="27" customHeight="1">
      <c r="A11" s="205" t="s">
        <v>247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2"/>
    </row>
  </sheetData>
  <mergeCells count="16">
    <mergeCell ref="A3:A5"/>
    <mergeCell ref="C3:Q3"/>
    <mergeCell ref="B3:B5"/>
    <mergeCell ref="K4:O4"/>
    <mergeCell ref="A1:V1"/>
    <mergeCell ref="C4:C5"/>
    <mergeCell ref="P4:P5"/>
    <mergeCell ref="Q4:Q5"/>
    <mergeCell ref="D4:J4"/>
    <mergeCell ref="C2:E2"/>
    <mergeCell ref="T2:X2"/>
    <mergeCell ref="R3:R5"/>
    <mergeCell ref="S3:S5"/>
    <mergeCell ref="T3:T5"/>
    <mergeCell ref="U3:U5"/>
    <mergeCell ref="V3:V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view="pageBreakPreview" zoomScaleNormal="100" zoomScaleSheetLayoutView="100" workbookViewId="0">
      <selection activeCell="J15" sqref="J15"/>
    </sheetView>
  </sheetViews>
  <sheetFormatPr defaultRowHeight="16.5"/>
  <cols>
    <col min="1" max="1" width="15.75" customWidth="1"/>
    <col min="2" max="2" width="10.625" bestFit="1" customWidth="1"/>
    <col min="3" max="3" width="15.875" customWidth="1"/>
    <col min="4" max="4" width="10.625" bestFit="1" customWidth="1"/>
    <col min="5" max="7" width="9.125" bestFit="1" customWidth="1"/>
  </cols>
  <sheetData>
    <row r="1" spans="1:7" ht="54" customHeight="1">
      <c r="A1" s="340" t="s">
        <v>303</v>
      </c>
      <c r="B1" s="308"/>
      <c r="C1" s="308"/>
      <c r="D1" s="308"/>
      <c r="E1" s="308"/>
      <c r="F1" s="308"/>
      <c r="G1" s="308"/>
    </row>
    <row r="2" spans="1:7" ht="17.25" thickBot="1">
      <c r="A2" s="3"/>
      <c r="B2" s="4"/>
      <c r="C2" s="4"/>
      <c r="D2" s="4"/>
      <c r="E2" s="343" t="s">
        <v>177</v>
      </c>
      <c r="F2" s="344"/>
      <c r="G2" s="344"/>
    </row>
    <row r="3" spans="1:7" ht="40.5">
      <c r="A3" s="309" t="s">
        <v>49</v>
      </c>
      <c r="B3" s="338" t="s">
        <v>181</v>
      </c>
      <c r="C3" s="338" t="s">
        <v>182</v>
      </c>
      <c r="D3" s="338" t="s">
        <v>183</v>
      </c>
      <c r="E3" s="338" t="s">
        <v>184</v>
      </c>
      <c r="F3" s="338" t="s">
        <v>185</v>
      </c>
      <c r="G3" s="37" t="s">
        <v>186</v>
      </c>
    </row>
    <row r="4" spans="1:7" ht="24" customHeight="1">
      <c r="A4" s="317"/>
      <c r="B4" s="339"/>
      <c r="C4" s="339"/>
      <c r="D4" s="339"/>
      <c r="E4" s="339"/>
      <c r="F4" s="339"/>
      <c r="G4" s="38" t="s">
        <v>86</v>
      </c>
    </row>
    <row r="5" spans="1:7" ht="22.5" customHeight="1">
      <c r="A5" s="5">
        <v>2015</v>
      </c>
      <c r="B5" s="6">
        <v>1079619</v>
      </c>
      <c r="C5" s="20">
        <v>1079619</v>
      </c>
      <c r="D5" s="20">
        <v>1079619</v>
      </c>
      <c r="E5" s="19" t="s">
        <v>0</v>
      </c>
      <c r="F5" s="19" t="s">
        <v>0</v>
      </c>
      <c r="G5" s="19" t="s">
        <v>0</v>
      </c>
    </row>
    <row r="6" spans="1:7" s="9" customFormat="1" ht="22.5" customHeight="1">
      <c r="A6" s="5">
        <v>2016</v>
      </c>
      <c r="B6" s="6">
        <v>1075287</v>
      </c>
      <c r="C6" s="20">
        <v>1075287</v>
      </c>
      <c r="D6" s="20">
        <v>1075287</v>
      </c>
      <c r="E6" s="19" t="s">
        <v>0</v>
      </c>
      <c r="F6" s="19" t="s">
        <v>0</v>
      </c>
      <c r="G6" s="19" t="s">
        <v>0</v>
      </c>
    </row>
    <row r="7" spans="1:7" s="9" customFormat="1" ht="22.5" customHeight="1">
      <c r="A7" s="113">
        <v>2017</v>
      </c>
      <c r="B7" s="126">
        <v>1292829</v>
      </c>
      <c r="C7" s="128">
        <v>1348228</v>
      </c>
      <c r="D7" s="128">
        <v>1348228</v>
      </c>
      <c r="E7" s="127" t="s">
        <v>215</v>
      </c>
      <c r="F7" s="127" t="s">
        <v>216</v>
      </c>
      <c r="G7" s="128">
        <v>55399</v>
      </c>
    </row>
    <row r="8" spans="1:7" ht="22.5" customHeight="1">
      <c r="A8" s="162">
        <v>2018</v>
      </c>
      <c r="B8" s="170">
        <v>1490943</v>
      </c>
      <c r="C8" s="180">
        <v>1507309</v>
      </c>
      <c r="D8" s="180">
        <v>1507309</v>
      </c>
      <c r="E8" s="177" t="s">
        <v>215</v>
      </c>
      <c r="F8" s="177" t="s">
        <v>215</v>
      </c>
      <c r="G8" s="180">
        <v>16366</v>
      </c>
    </row>
    <row r="9" spans="1:7" ht="22.5" customHeight="1">
      <c r="A9" s="185">
        <v>2019</v>
      </c>
      <c r="B9" s="173">
        <f>SUM(B10:B15)</f>
        <v>3141182</v>
      </c>
      <c r="C9" s="174">
        <f t="shared" ref="C9:F9" si="0">SUM(C10:C15)</f>
        <v>3158400</v>
      </c>
      <c r="D9" s="174">
        <f t="shared" si="0"/>
        <v>3158400</v>
      </c>
      <c r="E9" s="174">
        <f t="shared" si="0"/>
        <v>0</v>
      </c>
      <c r="F9" s="174">
        <f t="shared" si="0"/>
        <v>0</v>
      </c>
      <c r="G9" s="180">
        <f>D9-B9</f>
        <v>17218</v>
      </c>
    </row>
    <row r="10" spans="1:7" ht="22.5" customHeight="1">
      <c r="A10" s="5" t="s">
        <v>60</v>
      </c>
      <c r="B10" s="170">
        <v>1670191</v>
      </c>
      <c r="C10" s="171">
        <v>1683910</v>
      </c>
      <c r="D10" s="171">
        <v>1683910</v>
      </c>
      <c r="E10" s="226">
        <v>0</v>
      </c>
      <c r="F10" s="226">
        <v>0</v>
      </c>
      <c r="G10" s="171">
        <f>D10-B10</f>
        <v>13719</v>
      </c>
    </row>
    <row r="11" spans="1:7" ht="22.5" customHeight="1">
      <c r="A11" s="5" t="s">
        <v>61</v>
      </c>
      <c r="B11" s="171">
        <v>0</v>
      </c>
      <c r="C11" s="171">
        <v>706</v>
      </c>
      <c r="D11" s="171">
        <v>706</v>
      </c>
      <c r="E11" s="226"/>
      <c r="F11" s="226"/>
      <c r="G11" s="231">
        <f t="shared" ref="G11:G14" si="1">D11-B11</f>
        <v>706</v>
      </c>
    </row>
    <row r="12" spans="1:7" ht="22.5" customHeight="1">
      <c r="A12" s="5" t="s">
        <v>62</v>
      </c>
      <c r="B12" s="170">
        <v>0</v>
      </c>
      <c r="C12" s="226">
        <v>0</v>
      </c>
      <c r="D12" s="226">
        <v>0</v>
      </c>
      <c r="E12" s="226">
        <v>0</v>
      </c>
      <c r="F12" s="226">
        <v>0</v>
      </c>
      <c r="G12" s="231">
        <f t="shared" si="1"/>
        <v>0</v>
      </c>
    </row>
    <row r="13" spans="1:7" ht="22.5" customHeight="1">
      <c r="A13" s="5" t="s">
        <v>63</v>
      </c>
      <c r="B13" s="170">
        <v>2500</v>
      </c>
      <c r="C13" s="226">
        <v>4354</v>
      </c>
      <c r="D13" s="226">
        <v>4354</v>
      </c>
      <c r="E13" s="226">
        <v>0</v>
      </c>
      <c r="F13" s="226">
        <v>0</v>
      </c>
      <c r="G13" s="231">
        <f t="shared" si="1"/>
        <v>1854</v>
      </c>
    </row>
    <row r="14" spans="1:7" ht="22.5" customHeight="1">
      <c r="A14" s="5" t="s">
        <v>64</v>
      </c>
      <c r="B14" s="170">
        <v>1336680</v>
      </c>
      <c r="C14" s="226">
        <v>1338610</v>
      </c>
      <c r="D14" s="226">
        <v>1338610</v>
      </c>
      <c r="E14" s="226">
        <v>0</v>
      </c>
      <c r="F14" s="226">
        <v>0</v>
      </c>
      <c r="G14" s="231">
        <f t="shared" si="1"/>
        <v>1930</v>
      </c>
    </row>
    <row r="15" spans="1:7" ht="22.5" customHeight="1" thickBot="1">
      <c r="A15" s="25" t="s">
        <v>65</v>
      </c>
      <c r="B15" s="169">
        <v>131811</v>
      </c>
      <c r="C15" s="223">
        <v>130820</v>
      </c>
      <c r="D15" s="223">
        <v>130820</v>
      </c>
      <c r="E15" s="223"/>
      <c r="F15" s="223"/>
      <c r="G15" s="172">
        <f>D15-B15</f>
        <v>-991</v>
      </c>
    </row>
    <row r="16" spans="1:7" ht="22.5" customHeight="1">
      <c r="A16" s="341" t="s">
        <v>66</v>
      </c>
      <c r="B16" s="342"/>
      <c r="C16" s="342"/>
    </row>
  </sheetData>
  <mergeCells count="9">
    <mergeCell ref="F3:F4"/>
    <mergeCell ref="A1:G1"/>
    <mergeCell ref="A3:A4"/>
    <mergeCell ref="A16:C16"/>
    <mergeCell ref="B3:B4"/>
    <mergeCell ref="C3:C4"/>
    <mergeCell ref="D3:D4"/>
    <mergeCell ref="E3:E4"/>
    <mergeCell ref="E2:G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view="pageBreakPreview" zoomScaleNormal="100" zoomScaleSheetLayoutView="100" workbookViewId="0">
      <selection activeCell="J14" sqref="J14"/>
    </sheetView>
  </sheetViews>
  <sheetFormatPr defaultRowHeight="16.5"/>
  <cols>
    <col min="1" max="1" width="9.125" bestFit="1" customWidth="1"/>
    <col min="2" max="2" width="11.625" bestFit="1" customWidth="1"/>
    <col min="3" max="3" width="16.25" customWidth="1"/>
    <col min="4" max="4" width="14.625" bestFit="1" customWidth="1"/>
    <col min="5" max="5" width="9.125" bestFit="1" customWidth="1"/>
    <col min="6" max="7" width="11.625" bestFit="1" customWidth="1"/>
    <col min="8" max="8" width="12.25" customWidth="1"/>
    <col min="9" max="9" width="9.125" bestFit="1" customWidth="1"/>
  </cols>
  <sheetData>
    <row r="1" spans="1:9" s="56" customFormat="1" ht="42.75" customHeight="1">
      <c r="A1" s="340" t="s">
        <v>304</v>
      </c>
      <c r="B1" s="345"/>
      <c r="C1" s="345"/>
      <c r="D1" s="345"/>
      <c r="E1" s="345"/>
      <c r="F1" s="345"/>
      <c r="G1" s="345"/>
      <c r="H1" s="345"/>
      <c r="I1" s="345"/>
    </row>
    <row r="2" spans="1:9" s="63" customFormat="1" ht="17.25" thickBot="1">
      <c r="A2" s="62"/>
      <c r="G2" s="346" t="s">
        <v>187</v>
      </c>
      <c r="H2" s="319"/>
      <c r="I2" s="319"/>
    </row>
    <row r="3" spans="1:9" s="4" customFormat="1" ht="43.5" customHeight="1">
      <c r="A3" s="309" t="s">
        <v>67</v>
      </c>
      <c r="B3" s="338" t="s">
        <v>181</v>
      </c>
      <c r="C3" s="306" t="s">
        <v>188</v>
      </c>
      <c r="D3" s="293"/>
      <c r="E3" s="307"/>
      <c r="F3" s="338" t="s">
        <v>192</v>
      </c>
      <c r="G3" s="338" t="s">
        <v>193</v>
      </c>
      <c r="H3" s="338" t="s">
        <v>194</v>
      </c>
      <c r="I3" s="315" t="s">
        <v>195</v>
      </c>
    </row>
    <row r="4" spans="1:9" s="4" customFormat="1" ht="83.25" customHeight="1">
      <c r="A4" s="295"/>
      <c r="B4" s="314"/>
      <c r="C4" s="26" t="s">
        <v>189</v>
      </c>
      <c r="D4" s="26" t="s">
        <v>190</v>
      </c>
      <c r="E4" s="26" t="s">
        <v>191</v>
      </c>
      <c r="F4" s="314"/>
      <c r="G4" s="314"/>
      <c r="H4" s="314"/>
      <c r="I4" s="312"/>
    </row>
    <row r="5" spans="1:9" s="4" customFormat="1" ht="24.95" customHeight="1">
      <c r="A5" s="5">
        <v>2015</v>
      </c>
      <c r="B5" s="6">
        <v>27425739</v>
      </c>
      <c r="C5" s="19">
        <v>484213</v>
      </c>
      <c r="D5" s="19" t="s">
        <v>0</v>
      </c>
      <c r="E5" s="19" t="s">
        <v>0</v>
      </c>
      <c r="F5" s="20">
        <v>27909952</v>
      </c>
      <c r="G5" s="20">
        <v>24966202</v>
      </c>
      <c r="H5" s="20">
        <v>2691478</v>
      </c>
      <c r="I5" s="20">
        <v>252271</v>
      </c>
    </row>
    <row r="6" spans="1:9" s="4" customFormat="1" ht="24.95" customHeight="1">
      <c r="A6" s="5">
        <v>2016</v>
      </c>
      <c r="B6" s="6">
        <v>26346745</v>
      </c>
      <c r="C6" s="20">
        <v>364587</v>
      </c>
      <c r="D6" s="19" t="s">
        <v>0</v>
      </c>
      <c r="E6" s="19" t="s">
        <v>0</v>
      </c>
      <c r="F6" s="20">
        <v>26711332</v>
      </c>
      <c r="G6" s="20">
        <v>23846761</v>
      </c>
      <c r="H6" s="20">
        <v>2618207</v>
      </c>
      <c r="I6" s="20">
        <v>246364</v>
      </c>
    </row>
    <row r="7" spans="1:9" s="118" customFormat="1" ht="24.95" customHeight="1">
      <c r="A7" s="113">
        <v>2017</v>
      </c>
      <c r="B7" s="126">
        <v>30496038</v>
      </c>
      <c r="C7" s="128">
        <v>3081196</v>
      </c>
      <c r="D7" s="127" t="s">
        <v>0</v>
      </c>
      <c r="E7" s="127" t="s">
        <v>0</v>
      </c>
      <c r="F7" s="128">
        <v>33577234</v>
      </c>
      <c r="G7" s="128">
        <v>29028122</v>
      </c>
      <c r="H7" s="128">
        <v>3637799</v>
      </c>
      <c r="I7" s="128">
        <v>911313</v>
      </c>
    </row>
    <row r="8" spans="1:9" s="118" customFormat="1" ht="24.95" customHeight="1">
      <c r="A8" s="162">
        <v>2018</v>
      </c>
      <c r="B8" s="170">
        <v>26364698</v>
      </c>
      <c r="C8" s="180">
        <v>3637799</v>
      </c>
      <c r="D8" s="180">
        <v>0</v>
      </c>
      <c r="E8" s="180">
        <v>0</v>
      </c>
      <c r="F8" s="180">
        <v>30002497</v>
      </c>
      <c r="G8" s="180">
        <v>29483240</v>
      </c>
      <c r="H8" s="180">
        <v>250066</v>
      </c>
      <c r="I8" s="180">
        <v>269191</v>
      </c>
    </row>
    <row r="9" spans="1:9" s="70" customFormat="1" ht="24.95" customHeight="1" thickBot="1">
      <c r="A9" s="24">
        <v>2019</v>
      </c>
      <c r="B9" s="176">
        <v>34132303</v>
      </c>
      <c r="C9" s="175">
        <v>250066</v>
      </c>
      <c r="D9" s="175">
        <v>0</v>
      </c>
      <c r="E9" s="175">
        <v>0</v>
      </c>
      <c r="F9" s="175">
        <v>34382369</v>
      </c>
      <c r="G9" s="175">
        <v>32968776</v>
      </c>
      <c r="H9" s="175">
        <v>1161618</v>
      </c>
      <c r="I9" s="175">
        <v>251975</v>
      </c>
    </row>
    <row r="10" spans="1:9" s="4" customFormat="1" ht="24.95" customHeight="1">
      <c r="A10" s="342" t="s">
        <v>68</v>
      </c>
      <c r="B10" s="342"/>
      <c r="C10" s="342"/>
      <c r="D10" s="342"/>
      <c r="E10" s="342"/>
    </row>
  </sheetData>
  <mergeCells count="10">
    <mergeCell ref="A1:I1"/>
    <mergeCell ref="A10:E10"/>
    <mergeCell ref="A3:A4"/>
    <mergeCell ref="B3:B4"/>
    <mergeCell ref="C3:E3"/>
    <mergeCell ref="F3:F4"/>
    <mergeCell ref="G3:G4"/>
    <mergeCell ref="I3:I4"/>
    <mergeCell ref="H3:H4"/>
    <mergeCell ref="G2:I2"/>
  </mergeCells>
  <phoneticPr fontId="1" type="noConversion"/>
  <pageMargins left="0.7" right="0.7" top="0.75" bottom="0.75" header="0.3" footer="0.3"/>
  <pageSetup paperSize="9" scale="7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view="pageBreakPreview" zoomScaleNormal="100" zoomScaleSheetLayoutView="100" workbookViewId="0">
      <selection activeCell="I17" sqref="I17"/>
    </sheetView>
  </sheetViews>
  <sheetFormatPr defaultRowHeight="16.5"/>
  <cols>
    <col min="3" max="3" width="12.75" bestFit="1" customWidth="1"/>
    <col min="4" max="4" width="10.5" customWidth="1"/>
    <col min="5" max="5" width="12.75" bestFit="1" customWidth="1"/>
  </cols>
  <sheetData>
    <row r="1" spans="1:7" ht="50.25" customHeight="1">
      <c r="A1" s="349" t="s">
        <v>305</v>
      </c>
      <c r="B1" s="349"/>
      <c r="C1" s="349"/>
      <c r="D1" s="349"/>
      <c r="E1" s="349"/>
      <c r="F1" s="349"/>
      <c r="G1" s="349"/>
    </row>
    <row r="2" spans="1:7" ht="17.25" thickBot="1">
      <c r="A2" s="17"/>
      <c r="B2" s="18"/>
      <c r="C2" s="18"/>
      <c r="D2" s="18"/>
      <c r="E2" s="353" t="s">
        <v>187</v>
      </c>
      <c r="F2" s="332"/>
      <c r="G2" s="332"/>
    </row>
    <row r="3" spans="1:7" s="60" customFormat="1">
      <c r="A3" s="350" t="s">
        <v>88</v>
      </c>
      <c r="B3" s="347" t="s">
        <v>196</v>
      </c>
      <c r="C3" s="352"/>
      <c r="D3" s="347" t="s">
        <v>199</v>
      </c>
      <c r="E3" s="352"/>
      <c r="F3" s="347" t="s">
        <v>200</v>
      </c>
      <c r="G3" s="348"/>
    </row>
    <row r="4" spans="1:7" s="60" customFormat="1" ht="40.5">
      <c r="A4" s="351"/>
      <c r="B4" s="71" t="s">
        <v>198</v>
      </c>
      <c r="C4" s="61" t="s">
        <v>197</v>
      </c>
      <c r="D4" s="71" t="s">
        <v>198</v>
      </c>
      <c r="E4" s="61" t="s">
        <v>197</v>
      </c>
      <c r="F4" s="71" t="s">
        <v>198</v>
      </c>
      <c r="G4" s="61" t="s">
        <v>197</v>
      </c>
    </row>
    <row r="5" spans="1:7" ht="24" customHeight="1">
      <c r="A5" s="5">
        <v>2015</v>
      </c>
      <c r="B5" s="6">
        <v>1917</v>
      </c>
      <c r="C5" s="20">
        <v>185813611</v>
      </c>
      <c r="D5" s="20">
        <v>1876</v>
      </c>
      <c r="E5" s="20">
        <v>185520751</v>
      </c>
      <c r="F5" s="19">
        <v>44</v>
      </c>
      <c r="G5" s="20">
        <v>292860</v>
      </c>
    </row>
    <row r="6" spans="1:7" s="9" customFormat="1" ht="24" customHeight="1">
      <c r="A6" s="5">
        <v>2016</v>
      </c>
      <c r="B6" s="6">
        <v>1921</v>
      </c>
      <c r="C6" s="20">
        <v>151289231</v>
      </c>
      <c r="D6" s="20">
        <v>1876</v>
      </c>
      <c r="E6" s="20">
        <v>150995964</v>
      </c>
      <c r="F6" s="19">
        <v>45</v>
      </c>
      <c r="G6" s="20">
        <v>293267</v>
      </c>
    </row>
    <row r="7" spans="1:7" s="9" customFormat="1" ht="24" customHeight="1">
      <c r="A7" s="113">
        <v>2017</v>
      </c>
      <c r="B7" s="122">
        <v>1873</v>
      </c>
      <c r="C7" s="122">
        <v>59106125</v>
      </c>
      <c r="D7" s="122">
        <v>1828</v>
      </c>
      <c r="E7" s="122">
        <v>58812858</v>
      </c>
      <c r="F7" s="122">
        <v>45</v>
      </c>
      <c r="G7" s="122">
        <v>293267</v>
      </c>
    </row>
    <row r="8" spans="1:7" ht="24" customHeight="1">
      <c r="A8" s="162">
        <v>2018</v>
      </c>
      <c r="B8" s="165">
        <v>1675</v>
      </c>
      <c r="C8" s="165">
        <v>2506181</v>
      </c>
      <c r="D8" s="165">
        <v>1634</v>
      </c>
      <c r="E8" s="165">
        <v>2140603</v>
      </c>
      <c r="F8" s="165">
        <v>41</v>
      </c>
      <c r="G8" s="165">
        <v>365578</v>
      </c>
    </row>
    <row r="9" spans="1:7" ht="24" customHeight="1">
      <c r="A9" s="185">
        <v>2019</v>
      </c>
      <c r="B9" s="167">
        <f>SUM(B10:B12)</f>
        <v>1942</v>
      </c>
      <c r="C9" s="251">
        <f t="shared" ref="C9:G9" si="0">SUM(C10:C12)</f>
        <v>53132160</v>
      </c>
      <c r="D9" s="251">
        <f t="shared" si="0"/>
        <v>1901</v>
      </c>
      <c r="E9" s="251">
        <f t="shared" si="0"/>
        <v>52766582</v>
      </c>
      <c r="F9" s="251">
        <f t="shared" si="0"/>
        <v>41</v>
      </c>
      <c r="G9" s="251">
        <f t="shared" si="0"/>
        <v>365578</v>
      </c>
    </row>
    <row r="10" spans="1:7" ht="24" customHeight="1">
      <c r="A10" s="5" t="s">
        <v>82</v>
      </c>
      <c r="B10" s="255">
        <v>1875</v>
      </c>
      <c r="C10" s="255">
        <v>10741173</v>
      </c>
      <c r="D10" s="255">
        <v>1834</v>
      </c>
      <c r="E10" s="255">
        <v>10375595</v>
      </c>
      <c r="F10" s="253">
        <v>41</v>
      </c>
      <c r="G10" s="255">
        <v>365578</v>
      </c>
    </row>
    <row r="11" spans="1:7" ht="24" customHeight="1">
      <c r="A11" s="5" t="s">
        <v>83</v>
      </c>
      <c r="B11" s="253">
        <v>46</v>
      </c>
      <c r="C11" s="255">
        <v>40489991</v>
      </c>
      <c r="D11" s="253">
        <v>46</v>
      </c>
      <c r="E11" s="255">
        <v>40489991</v>
      </c>
      <c r="F11" s="253">
        <v>0</v>
      </c>
      <c r="G11" s="253">
        <v>0</v>
      </c>
    </row>
    <row r="12" spans="1:7" ht="24" customHeight="1" thickBot="1">
      <c r="A12" s="32" t="s">
        <v>44</v>
      </c>
      <c r="B12" s="235">
        <v>21</v>
      </c>
      <c r="C12" s="146">
        <v>1900996</v>
      </c>
      <c r="D12" s="235">
        <v>21</v>
      </c>
      <c r="E12" s="146">
        <v>1900996</v>
      </c>
      <c r="F12" s="235">
        <v>0</v>
      </c>
      <c r="G12" s="235">
        <v>0</v>
      </c>
    </row>
    <row r="13" spans="1:7" ht="24" customHeight="1">
      <c r="A13" s="16" t="s">
        <v>45</v>
      </c>
      <c r="B13" s="16"/>
      <c r="C13" s="16"/>
      <c r="D13" s="16"/>
      <c r="E13" s="16"/>
      <c r="F13" s="16"/>
      <c r="G13" s="16"/>
    </row>
  </sheetData>
  <mergeCells count="6">
    <mergeCell ref="F3:G3"/>
    <mergeCell ref="A1:G1"/>
    <mergeCell ref="A3:A4"/>
    <mergeCell ref="B3:C3"/>
    <mergeCell ref="D3:E3"/>
    <mergeCell ref="E2:G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view="pageBreakPreview" zoomScale="80" zoomScaleNormal="100" zoomScaleSheetLayoutView="80" workbookViewId="0">
      <selection activeCell="T14" sqref="T14"/>
    </sheetView>
  </sheetViews>
  <sheetFormatPr defaultRowHeight="16.5"/>
  <cols>
    <col min="1" max="1" width="8" customWidth="1"/>
    <col min="2" max="2" width="13.5" bestFit="1" customWidth="1"/>
    <col min="3" max="3" width="6.75" customWidth="1"/>
    <col min="4" max="4" width="12.75" bestFit="1" customWidth="1"/>
    <col min="5" max="5" width="5.625" customWidth="1"/>
    <col min="6" max="6" width="12.75" bestFit="1" customWidth="1"/>
    <col min="7" max="7" width="5.75" bestFit="1" customWidth="1"/>
    <col min="8" max="8" width="4.5" customWidth="1"/>
    <col min="9" max="9" width="10.25" customWidth="1"/>
    <col min="10" max="10" width="4.5" customWidth="1"/>
    <col min="11" max="11" width="10.5" bestFit="1" customWidth="1"/>
    <col min="12" max="17" width="10.5" customWidth="1"/>
    <col min="18" max="18" width="8.75" customWidth="1"/>
    <col min="19" max="19" width="12.75" bestFit="1" customWidth="1"/>
  </cols>
  <sheetData>
    <row r="1" spans="1:19" s="83" customFormat="1" ht="20.25">
      <c r="A1" s="349" t="s">
        <v>306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</row>
    <row r="2" spans="1:19" ht="17.25" thickBot="1">
      <c r="A2" s="17"/>
      <c r="B2" s="18"/>
      <c r="C2" s="18"/>
      <c r="D2" s="18"/>
      <c r="E2" s="18"/>
      <c r="F2" s="18"/>
      <c r="G2" s="18"/>
      <c r="H2" s="18"/>
      <c r="I2" s="18"/>
      <c r="J2" s="353" t="s">
        <v>201</v>
      </c>
      <c r="K2" s="281"/>
      <c r="L2" s="281"/>
      <c r="M2" s="281"/>
      <c r="N2" s="281"/>
      <c r="O2" s="281"/>
      <c r="P2" s="281"/>
      <c r="Q2" s="281"/>
      <c r="R2" s="281"/>
      <c r="S2" s="281"/>
    </row>
    <row r="3" spans="1:19" s="63" customFormat="1" ht="41.25" customHeight="1">
      <c r="A3" s="350" t="s">
        <v>48</v>
      </c>
      <c r="B3" s="354" t="s">
        <v>202</v>
      </c>
      <c r="C3" s="347" t="s">
        <v>203</v>
      </c>
      <c r="D3" s="352"/>
      <c r="E3" s="347" t="s">
        <v>205</v>
      </c>
      <c r="F3" s="352"/>
      <c r="G3" s="347" t="s">
        <v>206</v>
      </c>
      <c r="H3" s="348"/>
      <c r="I3" s="352"/>
      <c r="J3" s="356" t="s">
        <v>211</v>
      </c>
      <c r="K3" s="352"/>
      <c r="L3" s="356" t="s">
        <v>280</v>
      </c>
      <c r="M3" s="352"/>
      <c r="N3" s="356" t="s">
        <v>281</v>
      </c>
      <c r="O3" s="352"/>
      <c r="P3" s="347" t="s">
        <v>283</v>
      </c>
      <c r="Q3" s="352"/>
      <c r="R3" s="347" t="s">
        <v>212</v>
      </c>
      <c r="S3" s="348"/>
    </row>
    <row r="4" spans="1:19" s="63" customFormat="1" ht="45.75" customHeight="1">
      <c r="A4" s="351"/>
      <c r="B4" s="355"/>
      <c r="C4" s="71" t="s">
        <v>204</v>
      </c>
      <c r="D4" s="61" t="s">
        <v>197</v>
      </c>
      <c r="E4" s="71" t="s">
        <v>204</v>
      </c>
      <c r="F4" s="61" t="s">
        <v>197</v>
      </c>
      <c r="G4" s="61" t="s">
        <v>207</v>
      </c>
      <c r="H4" s="61" t="s">
        <v>208</v>
      </c>
      <c r="I4" s="61" t="s">
        <v>209</v>
      </c>
      <c r="J4" s="61" t="s">
        <v>210</v>
      </c>
      <c r="K4" s="61" t="s">
        <v>285</v>
      </c>
      <c r="L4" s="61" t="s">
        <v>279</v>
      </c>
      <c r="M4" s="61" t="s">
        <v>286</v>
      </c>
      <c r="N4" s="61" t="s">
        <v>282</v>
      </c>
      <c r="O4" s="61" t="s">
        <v>286</v>
      </c>
      <c r="P4" s="61" t="s">
        <v>284</v>
      </c>
      <c r="Q4" s="61" t="s">
        <v>286</v>
      </c>
      <c r="R4" s="61" t="s">
        <v>213</v>
      </c>
      <c r="S4" s="73" t="s">
        <v>197</v>
      </c>
    </row>
    <row r="5" spans="1:19" s="4" customFormat="1" ht="29.25" customHeight="1">
      <c r="A5" s="15">
        <v>2015</v>
      </c>
      <c r="B5" s="6">
        <v>460783746</v>
      </c>
      <c r="C5" s="20">
        <v>19523</v>
      </c>
      <c r="D5" s="20">
        <v>144131756</v>
      </c>
      <c r="E5" s="19">
        <v>150</v>
      </c>
      <c r="F5" s="20">
        <v>143447180</v>
      </c>
      <c r="G5" s="19">
        <v>5</v>
      </c>
      <c r="H5" s="19">
        <v>145</v>
      </c>
      <c r="I5" s="20">
        <v>1176990</v>
      </c>
      <c r="J5" s="19">
        <v>14</v>
      </c>
      <c r="K5" s="19">
        <v>1650061</v>
      </c>
      <c r="L5" s="177" t="s">
        <v>287</v>
      </c>
      <c r="M5" s="177" t="s">
        <v>288</v>
      </c>
      <c r="N5" s="177" t="s">
        <v>288</v>
      </c>
      <c r="O5" s="177" t="s">
        <v>288</v>
      </c>
      <c r="P5" s="177" t="s">
        <v>288</v>
      </c>
      <c r="Q5" s="177" t="s">
        <v>288</v>
      </c>
      <c r="R5" s="20">
        <v>1171</v>
      </c>
      <c r="S5" s="20">
        <v>170377759</v>
      </c>
    </row>
    <row r="6" spans="1:19" s="4" customFormat="1" ht="29.25" customHeight="1">
      <c r="A6" s="72">
        <v>2016</v>
      </c>
      <c r="B6" s="6">
        <v>460407562</v>
      </c>
      <c r="C6" s="20">
        <v>21875</v>
      </c>
      <c r="D6" s="20">
        <v>142384507</v>
      </c>
      <c r="E6" s="19">
        <v>152</v>
      </c>
      <c r="F6" s="20">
        <v>144641850</v>
      </c>
      <c r="G6" s="19">
        <v>5</v>
      </c>
      <c r="H6" s="19">
        <v>137</v>
      </c>
      <c r="I6" s="20">
        <v>1176990</v>
      </c>
      <c r="J6" s="19">
        <v>101</v>
      </c>
      <c r="K6" s="20">
        <v>1654811</v>
      </c>
      <c r="L6" s="178" t="s">
        <v>288</v>
      </c>
      <c r="M6" s="178" t="s">
        <v>288</v>
      </c>
      <c r="N6" s="178" t="s">
        <v>288</v>
      </c>
      <c r="O6" s="178" t="s">
        <v>288</v>
      </c>
      <c r="P6" s="178" t="s">
        <v>288</v>
      </c>
      <c r="Q6" s="178" t="s">
        <v>288</v>
      </c>
      <c r="R6" s="20">
        <v>1204</v>
      </c>
      <c r="S6" s="20">
        <v>170549405</v>
      </c>
    </row>
    <row r="7" spans="1:19" s="118" customFormat="1" ht="29.25" customHeight="1">
      <c r="A7" s="72">
        <v>2017</v>
      </c>
      <c r="B7" s="128">
        <v>472341877</v>
      </c>
      <c r="C7" s="128">
        <v>22086</v>
      </c>
      <c r="D7" s="128">
        <v>145249686</v>
      </c>
      <c r="E7" s="127">
        <v>169</v>
      </c>
      <c r="F7" s="128">
        <v>150719094</v>
      </c>
      <c r="G7" s="127">
        <v>6</v>
      </c>
      <c r="H7" s="127">
        <v>137</v>
      </c>
      <c r="I7" s="128">
        <v>1873460</v>
      </c>
      <c r="J7" s="127">
        <v>201</v>
      </c>
      <c r="K7" s="128">
        <v>1658811</v>
      </c>
      <c r="L7" s="178" t="s">
        <v>289</v>
      </c>
      <c r="M7" s="178" t="s">
        <v>289</v>
      </c>
      <c r="N7" s="178" t="s">
        <v>288</v>
      </c>
      <c r="O7" s="178" t="s">
        <v>288</v>
      </c>
      <c r="P7" s="178" t="s">
        <v>288</v>
      </c>
      <c r="Q7" s="178" t="s">
        <v>288</v>
      </c>
      <c r="R7" s="128">
        <v>1257</v>
      </c>
      <c r="S7" s="128">
        <v>172840826</v>
      </c>
    </row>
    <row r="8" spans="1:19" s="118" customFormat="1" ht="29.25" customHeight="1">
      <c r="A8" s="72">
        <v>2018</v>
      </c>
      <c r="B8" s="178">
        <v>514295371</v>
      </c>
      <c r="C8" s="212">
        <v>22192</v>
      </c>
      <c r="D8" s="178">
        <v>150701892</v>
      </c>
      <c r="E8" s="213">
        <v>181</v>
      </c>
      <c r="F8" s="178">
        <v>155640574</v>
      </c>
      <c r="G8" s="177">
        <v>5</v>
      </c>
      <c r="H8" s="177">
        <v>65</v>
      </c>
      <c r="I8" s="178">
        <v>1912660</v>
      </c>
      <c r="J8" s="177">
        <v>233</v>
      </c>
      <c r="K8" s="178">
        <v>2673988</v>
      </c>
      <c r="L8" s="178" t="s">
        <v>288</v>
      </c>
      <c r="M8" s="178" t="s">
        <v>288</v>
      </c>
      <c r="N8" s="178" t="s">
        <v>288</v>
      </c>
      <c r="O8" s="178" t="s">
        <v>288</v>
      </c>
      <c r="P8" s="178" t="s">
        <v>288</v>
      </c>
      <c r="Q8" s="178" t="s">
        <v>288</v>
      </c>
      <c r="R8" s="178">
        <v>1616</v>
      </c>
      <c r="S8" s="178">
        <v>203366257</v>
      </c>
    </row>
    <row r="9" spans="1:19" s="70" customFormat="1" ht="29.25" customHeight="1" thickBot="1">
      <c r="A9" s="21">
        <v>2019</v>
      </c>
      <c r="B9" s="236">
        <f>SUM(D9,F9,I9,K9,S9)</f>
        <v>553605411</v>
      </c>
      <c r="C9" s="254">
        <v>30723</v>
      </c>
      <c r="D9" s="236">
        <v>158756101</v>
      </c>
      <c r="E9" s="256">
        <v>198</v>
      </c>
      <c r="F9" s="236">
        <v>181870679</v>
      </c>
      <c r="G9" s="257">
        <v>5</v>
      </c>
      <c r="H9" s="257">
        <v>65</v>
      </c>
      <c r="I9" s="236">
        <v>1912660</v>
      </c>
      <c r="J9" s="257">
        <v>935</v>
      </c>
      <c r="K9" s="236">
        <v>2749403</v>
      </c>
      <c r="L9" s="236" t="s">
        <v>0</v>
      </c>
      <c r="M9" s="236" t="s">
        <v>0</v>
      </c>
      <c r="N9" s="236" t="s">
        <v>0</v>
      </c>
      <c r="O9" s="236" t="s">
        <v>0</v>
      </c>
      <c r="P9" s="236" t="s">
        <v>0</v>
      </c>
      <c r="Q9" s="236" t="s">
        <v>0</v>
      </c>
      <c r="R9" s="236">
        <v>1844</v>
      </c>
      <c r="S9" s="236">
        <v>208316568</v>
      </c>
    </row>
    <row r="10" spans="1:19" ht="29.25" customHeight="1">
      <c r="A10" s="16" t="s">
        <v>46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</row>
  </sheetData>
  <mergeCells count="12">
    <mergeCell ref="A1:S1"/>
    <mergeCell ref="A3:A4"/>
    <mergeCell ref="B3:B4"/>
    <mergeCell ref="C3:D3"/>
    <mergeCell ref="E3:F3"/>
    <mergeCell ref="G3:I3"/>
    <mergeCell ref="J3:K3"/>
    <mergeCell ref="R3:S3"/>
    <mergeCell ref="J2:S2"/>
    <mergeCell ref="L3:M3"/>
    <mergeCell ref="N3:O3"/>
    <mergeCell ref="P3:Q3"/>
  </mergeCells>
  <phoneticPr fontId="1" type="noConversion"/>
  <pageMargins left="0.7" right="0.7" top="0.75" bottom="0.75" header="0.3" footer="0.3"/>
  <pageSetup paperSize="9" scale="4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view="pageBreakPreview" zoomScaleNormal="100" zoomScaleSheetLayoutView="100" workbookViewId="0">
      <selection activeCell="C15" sqref="C15"/>
    </sheetView>
  </sheetViews>
  <sheetFormatPr defaultRowHeight="16.5"/>
  <cols>
    <col min="1" max="1" width="9" style="9"/>
    <col min="2" max="4" width="30.625" style="9" customWidth="1"/>
    <col min="5" max="16384" width="9" style="9"/>
  </cols>
  <sheetData>
    <row r="1" spans="1:4" s="91" customFormat="1" ht="20.25">
      <c r="A1" s="270" t="s">
        <v>307</v>
      </c>
      <c r="B1" s="270"/>
      <c r="C1" s="270"/>
      <c r="D1" s="270"/>
    </row>
    <row r="2" spans="1:4" ht="17.25" thickBot="1">
      <c r="D2" s="43" t="s">
        <v>214</v>
      </c>
    </row>
    <row r="3" spans="1:4" s="92" customFormat="1" ht="30" customHeight="1">
      <c r="A3" s="94" t="s">
        <v>221</v>
      </c>
      <c r="B3" s="40" t="s">
        <v>218</v>
      </c>
      <c r="C3" s="41" t="s">
        <v>219</v>
      </c>
      <c r="D3" s="41" t="s">
        <v>220</v>
      </c>
    </row>
    <row r="4" spans="1:4" s="92" customFormat="1" ht="30" customHeight="1">
      <c r="A4" s="68">
        <v>2015</v>
      </c>
      <c r="B4" s="120" t="s">
        <v>237</v>
      </c>
      <c r="C4" s="119">
        <v>53.4</v>
      </c>
      <c r="D4" s="124">
        <v>11.7</v>
      </c>
    </row>
    <row r="5" spans="1:4" s="86" customFormat="1" ht="30" customHeight="1">
      <c r="A5" s="68">
        <v>2016</v>
      </c>
      <c r="B5" s="101" t="s">
        <v>238</v>
      </c>
      <c r="C5" s="101" t="s">
        <v>239</v>
      </c>
      <c r="D5" s="101" t="s">
        <v>240</v>
      </c>
    </row>
    <row r="6" spans="1:4" s="86" customFormat="1" ht="30" customHeight="1">
      <c r="A6" s="68">
        <v>2017</v>
      </c>
      <c r="B6" s="133">
        <v>7.5</v>
      </c>
      <c r="C6" s="133">
        <v>56.66</v>
      </c>
      <c r="D6" s="133">
        <v>12.86</v>
      </c>
    </row>
    <row r="7" spans="1:4" s="86" customFormat="1" ht="30" customHeight="1">
      <c r="A7" s="82">
        <v>2018</v>
      </c>
      <c r="B7" s="214" t="s">
        <v>243</v>
      </c>
      <c r="C7" s="214" t="s">
        <v>244</v>
      </c>
      <c r="D7" s="215" t="s">
        <v>245</v>
      </c>
    </row>
    <row r="8" spans="1:4" s="93" customFormat="1" ht="30" customHeight="1" thickBot="1">
      <c r="A8" s="55">
        <v>2019</v>
      </c>
      <c r="B8" s="102" t="s">
        <v>309</v>
      </c>
      <c r="C8" s="102" t="s">
        <v>310</v>
      </c>
      <c r="D8" s="181" t="s">
        <v>311</v>
      </c>
    </row>
    <row r="9" spans="1:4" s="4" customFormat="1" ht="13.5">
      <c r="A9" s="357" t="s">
        <v>308</v>
      </c>
      <c r="B9" s="357"/>
      <c r="C9" s="357"/>
      <c r="D9" s="357"/>
    </row>
    <row r="10" spans="1:4" s="4" customFormat="1" ht="40.5" customHeight="1">
      <c r="A10" s="357" t="s">
        <v>84</v>
      </c>
      <c r="B10" s="357"/>
      <c r="C10" s="357"/>
      <c r="D10" s="357"/>
    </row>
  </sheetData>
  <mergeCells count="3">
    <mergeCell ref="A10:D10"/>
    <mergeCell ref="A9:D9"/>
    <mergeCell ref="A1:D1"/>
  </mergeCells>
  <phoneticPr fontId="1" type="noConversion"/>
  <pageMargins left="0.7" right="0.7" top="0.75" bottom="0.75" header="0.3" footer="0.3"/>
  <pageSetup paperSize="9" scale="79" orientation="portrait" r:id="rId1"/>
  <ignoredErrors>
    <ignoredError sqref="B4:D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view="pageBreakPreview" zoomScale="85" zoomScaleNormal="100" zoomScaleSheetLayoutView="85" workbookViewId="0">
      <selection activeCell="H10" sqref="H10"/>
    </sheetView>
  </sheetViews>
  <sheetFormatPr defaultRowHeight="16.5"/>
  <cols>
    <col min="2" max="6" width="15.625" customWidth="1"/>
  </cols>
  <sheetData>
    <row r="1" spans="1:6" s="83" customFormat="1" ht="20.25">
      <c r="A1" s="270" t="s">
        <v>290</v>
      </c>
      <c r="B1" s="270"/>
      <c r="C1" s="270"/>
      <c r="D1" s="270"/>
      <c r="E1" s="270"/>
      <c r="F1" s="270"/>
    </row>
    <row r="2" spans="1:6" ht="17.25" thickBot="1">
      <c r="D2" s="280" t="s">
        <v>89</v>
      </c>
      <c r="E2" s="281"/>
      <c r="F2" s="281"/>
    </row>
    <row r="3" spans="1:6" s="4" customFormat="1" ht="69.75" customHeight="1">
      <c r="A3" s="76" t="s">
        <v>69</v>
      </c>
      <c r="B3" s="77" t="s">
        <v>217</v>
      </c>
      <c r="C3" s="77" t="s">
        <v>90</v>
      </c>
      <c r="D3" s="77" t="s">
        <v>91</v>
      </c>
      <c r="E3" s="77" t="s">
        <v>92</v>
      </c>
      <c r="F3" s="78" t="s">
        <v>93</v>
      </c>
    </row>
    <row r="4" spans="1:6" s="4" customFormat="1" ht="30" customHeight="1">
      <c r="A4" s="79">
        <v>2014</v>
      </c>
      <c r="B4" s="80" t="s">
        <v>0</v>
      </c>
      <c r="C4" s="81" t="s">
        <v>0</v>
      </c>
      <c r="D4" s="81" t="s">
        <v>0</v>
      </c>
      <c r="E4" s="81" t="s">
        <v>0</v>
      </c>
      <c r="F4" s="81" t="s">
        <v>0</v>
      </c>
    </row>
    <row r="5" spans="1:6" s="4" customFormat="1" ht="30" customHeight="1">
      <c r="A5" s="79">
        <v>2015</v>
      </c>
      <c r="B5" s="103">
        <v>14100374</v>
      </c>
      <c r="C5" s="104">
        <v>53014</v>
      </c>
      <c r="D5" s="104">
        <v>265975</v>
      </c>
      <c r="E5" s="104">
        <v>25413</v>
      </c>
      <c r="F5" s="104">
        <v>554849</v>
      </c>
    </row>
    <row r="6" spans="1:6" s="4" customFormat="1" ht="30" customHeight="1">
      <c r="A6" s="82">
        <v>2016</v>
      </c>
      <c r="B6" s="84">
        <v>15883918</v>
      </c>
      <c r="C6" s="85">
        <v>52668</v>
      </c>
      <c r="D6" s="85">
        <v>301586</v>
      </c>
      <c r="E6" s="85">
        <v>25688</v>
      </c>
      <c r="F6" s="85">
        <v>618340</v>
      </c>
    </row>
    <row r="7" spans="1:6" s="118" customFormat="1" ht="30" customHeight="1">
      <c r="A7" s="82">
        <v>2017</v>
      </c>
      <c r="B7" s="85">
        <v>16350376</v>
      </c>
      <c r="C7" s="85">
        <v>52109</v>
      </c>
      <c r="D7" s="85">
        <v>313773</v>
      </c>
      <c r="E7" s="85">
        <v>25750</v>
      </c>
      <c r="F7" s="85">
        <v>634966</v>
      </c>
    </row>
    <row r="8" spans="1:6" s="118" customFormat="1" ht="30" customHeight="1">
      <c r="A8" s="82">
        <v>2018</v>
      </c>
      <c r="B8" s="206">
        <v>17221393</v>
      </c>
      <c r="C8" s="207">
        <v>51477</v>
      </c>
      <c r="D8" s="208">
        <v>334.54538920294499</v>
      </c>
      <c r="E8" s="207">
        <v>25835</v>
      </c>
      <c r="F8" s="209">
        <v>666.59156183472032</v>
      </c>
    </row>
    <row r="9" spans="1:6" s="140" customFormat="1" ht="30" customHeight="1" thickBot="1">
      <c r="A9" s="141">
        <v>2019</v>
      </c>
      <c r="B9" s="136">
        <v>18520427</v>
      </c>
      <c r="C9" s="138">
        <v>50689</v>
      </c>
      <c r="D9" s="134">
        <f>B9/C9</f>
        <v>365.37369054429956</v>
      </c>
      <c r="E9" s="138">
        <v>25872</v>
      </c>
      <c r="F9" s="135">
        <f>B9/E9</f>
        <v>715.84829158936304</v>
      </c>
    </row>
    <row r="10" spans="1:6" s="4" customFormat="1" ht="13.5">
      <c r="A10" s="4" t="s">
        <v>55</v>
      </c>
    </row>
    <row r="11" spans="1:6" s="4" customFormat="1" ht="13.5">
      <c r="A11" s="4" t="s">
        <v>56</v>
      </c>
    </row>
  </sheetData>
  <mergeCells count="2">
    <mergeCell ref="A1:F1"/>
    <mergeCell ref="D2:F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view="pageBreakPreview" zoomScale="90" zoomScaleNormal="100" zoomScaleSheetLayoutView="90" workbookViewId="0">
      <selection activeCell="H21" sqref="H21"/>
    </sheetView>
  </sheetViews>
  <sheetFormatPr defaultRowHeight="16.5"/>
  <cols>
    <col min="2" max="2" width="11.875" customWidth="1"/>
    <col min="3" max="3" width="12.75" customWidth="1"/>
    <col min="4" max="4" width="13.125" bestFit="1" customWidth="1"/>
    <col min="5" max="5" width="12" bestFit="1" customWidth="1"/>
    <col min="6" max="6" width="10.875" customWidth="1"/>
    <col min="7" max="7" width="10" customWidth="1"/>
    <col min="8" max="8" width="10.625" bestFit="1" customWidth="1"/>
    <col min="9" max="9" width="10.625" customWidth="1"/>
    <col min="10" max="10" width="9.75" bestFit="1" customWidth="1"/>
    <col min="11" max="11" width="8.875" customWidth="1"/>
    <col min="12" max="12" width="11.5" bestFit="1" customWidth="1"/>
    <col min="13" max="13" width="11.875" customWidth="1"/>
    <col min="14" max="14" width="11.75" customWidth="1"/>
  </cols>
  <sheetData>
    <row r="1" spans="1:14" s="83" customFormat="1" ht="20.25">
      <c r="A1" s="308" t="s">
        <v>291</v>
      </c>
      <c r="B1" s="308"/>
      <c r="C1" s="308"/>
      <c r="D1" s="308"/>
      <c r="E1" s="308"/>
      <c r="F1" s="308"/>
      <c r="G1" s="308"/>
      <c r="H1" s="308"/>
      <c r="I1" s="308" t="s">
        <v>292</v>
      </c>
      <c r="J1" s="308"/>
      <c r="K1" s="308"/>
      <c r="L1" s="308"/>
      <c r="M1" s="308"/>
      <c r="N1" s="308"/>
    </row>
    <row r="2" spans="1:14" s="58" customFormat="1" ht="14.25" thickBot="1">
      <c r="A2" s="57"/>
      <c r="G2" s="311" t="s">
        <v>94</v>
      </c>
      <c r="H2" s="311"/>
      <c r="I2" s="96"/>
      <c r="M2" s="311" t="s">
        <v>94</v>
      </c>
      <c r="N2" s="311"/>
    </row>
    <row r="3" spans="1:14" s="4" customFormat="1" ht="30" customHeight="1">
      <c r="A3" s="309" t="s">
        <v>51</v>
      </c>
      <c r="B3" s="315" t="s">
        <v>95</v>
      </c>
      <c r="C3" s="74"/>
      <c r="D3" s="75"/>
      <c r="E3" s="306" t="s">
        <v>223</v>
      </c>
      <c r="F3" s="293"/>
      <c r="G3" s="293"/>
      <c r="H3" s="293"/>
      <c r="I3" s="309" t="s">
        <v>222</v>
      </c>
      <c r="J3" s="293" t="s">
        <v>224</v>
      </c>
      <c r="K3" s="293"/>
      <c r="L3" s="293"/>
      <c r="M3" s="293"/>
      <c r="N3" s="293"/>
    </row>
    <row r="4" spans="1:14" s="4" customFormat="1" ht="30" customHeight="1">
      <c r="A4" s="310"/>
      <c r="B4" s="316"/>
      <c r="C4" s="313" t="s">
        <v>97</v>
      </c>
      <c r="D4" s="313" t="s">
        <v>98</v>
      </c>
      <c r="E4" s="290" t="s">
        <v>100</v>
      </c>
      <c r="F4" s="291"/>
      <c r="G4" s="291"/>
      <c r="H4" s="292"/>
      <c r="I4" s="310"/>
      <c r="J4" s="291" t="s">
        <v>101</v>
      </c>
      <c r="K4" s="291"/>
      <c r="L4" s="291"/>
      <c r="M4" s="291"/>
      <c r="N4" s="291"/>
    </row>
    <row r="5" spans="1:14" s="4" customFormat="1" ht="56.25" customHeight="1">
      <c r="A5" s="295"/>
      <c r="B5" s="312"/>
      <c r="C5" s="314"/>
      <c r="D5" s="314"/>
      <c r="E5" s="26" t="s">
        <v>96</v>
      </c>
      <c r="F5" s="26" t="s">
        <v>272</v>
      </c>
      <c r="G5" s="26" t="s">
        <v>273</v>
      </c>
      <c r="H5" s="26" t="s">
        <v>99</v>
      </c>
      <c r="I5" s="295"/>
      <c r="J5" s="98" t="s">
        <v>277</v>
      </c>
      <c r="K5" s="26" t="s">
        <v>102</v>
      </c>
      <c r="L5" s="26" t="s">
        <v>103</v>
      </c>
      <c r="M5" s="26" t="s">
        <v>104</v>
      </c>
      <c r="N5" s="27" t="s">
        <v>278</v>
      </c>
    </row>
    <row r="6" spans="1:14" s="4" customFormat="1" ht="16.5" customHeight="1">
      <c r="A6" s="5">
        <v>2015</v>
      </c>
      <c r="B6" s="6">
        <v>26226785</v>
      </c>
      <c r="C6" s="20">
        <v>12126410</v>
      </c>
      <c r="D6" s="20">
        <v>14100375</v>
      </c>
      <c r="E6" s="20">
        <v>7566212</v>
      </c>
      <c r="F6" s="20">
        <v>812287</v>
      </c>
      <c r="G6" s="19" t="s">
        <v>0</v>
      </c>
      <c r="H6" s="19" t="s">
        <v>0</v>
      </c>
      <c r="I6" s="99">
        <v>2015</v>
      </c>
      <c r="J6" s="20">
        <v>344401</v>
      </c>
      <c r="K6" s="20">
        <v>1957355</v>
      </c>
      <c r="L6" s="20">
        <v>5030223</v>
      </c>
      <c r="M6" s="20">
        <v>3836385</v>
      </c>
      <c r="N6" s="20">
        <v>2688126</v>
      </c>
    </row>
    <row r="7" spans="1:14" s="4" customFormat="1" ht="16.5" customHeight="1">
      <c r="A7" s="5">
        <v>2016</v>
      </c>
      <c r="B7" s="6">
        <v>32120854</v>
      </c>
      <c r="C7" s="20">
        <v>16236936</v>
      </c>
      <c r="D7" s="20">
        <v>15883918</v>
      </c>
      <c r="E7" s="20">
        <v>10714642</v>
      </c>
      <c r="F7" s="20">
        <v>875325</v>
      </c>
      <c r="G7" s="19" t="s">
        <v>0</v>
      </c>
      <c r="H7" s="19" t="s">
        <v>0</v>
      </c>
      <c r="I7" s="99">
        <v>2016</v>
      </c>
      <c r="J7" s="20">
        <v>429387</v>
      </c>
      <c r="K7" s="20">
        <v>2140746</v>
      </c>
      <c r="L7" s="20">
        <v>5100181</v>
      </c>
      <c r="M7" s="20">
        <v>4731278</v>
      </c>
      <c r="N7" s="20">
        <v>2836537</v>
      </c>
    </row>
    <row r="8" spans="1:14" s="118" customFormat="1" ht="16.5" customHeight="1">
      <c r="A8" s="113">
        <v>2017</v>
      </c>
      <c r="B8" s="111">
        <v>30207802</v>
      </c>
      <c r="C8" s="111">
        <v>13857426</v>
      </c>
      <c r="D8" s="111">
        <v>16350376</v>
      </c>
      <c r="E8" s="111">
        <v>8644996</v>
      </c>
      <c r="F8" s="111">
        <v>838242</v>
      </c>
      <c r="G8" s="127" t="s">
        <v>0</v>
      </c>
      <c r="H8" s="127" t="s">
        <v>0</v>
      </c>
      <c r="I8" s="109">
        <v>2017</v>
      </c>
      <c r="J8" s="111">
        <v>487330</v>
      </c>
      <c r="K8" s="111">
        <v>2344616</v>
      </c>
      <c r="L8" s="111">
        <v>4932842</v>
      </c>
      <c r="M8" s="111">
        <v>4601127</v>
      </c>
      <c r="N8" s="111">
        <v>3404037</v>
      </c>
    </row>
    <row r="9" spans="1:14" s="118" customFormat="1" ht="16.5" customHeight="1">
      <c r="A9" s="162">
        <v>2018</v>
      </c>
      <c r="B9" s="142">
        <v>32527597</v>
      </c>
      <c r="C9" s="142">
        <v>15306204</v>
      </c>
      <c r="D9" s="142">
        <v>17221393</v>
      </c>
      <c r="E9" s="142">
        <v>9784401</v>
      </c>
      <c r="F9" s="142">
        <v>940610</v>
      </c>
      <c r="G9" s="226">
        <v>0</v>
      </c>
      <c r="H9" s="226">
        <v>0</v>
      </c>
      <c r="I9" s="109">
        <v>2018</v>
      </c>
      <c r="J9" s="143">
        <v>505872</v>
      </c>
      <c r="K9" s="143">
        <v>2488776</v>
      </c>
      <c r="L9" s="143">
        <v>5530302</v>
      </c>
      <c r="M9" s="187">
        <v>4463207</v>
      </c>
      <c r="N9" s="187">
        <v>3536663</v>
      </c>
    </row>
    <row r="10" spans="1:14" s="118" customFormat="1" ht="16.5" customHeight="1">
      <c r="A10" s="185">
        <v>2019</v>
      </c>
      <c r="B10" s="210">
        <f>SUM(C10,D10)</f>
        <v>33281574</v>
      </c>
      <c r="C10" s="210">
        <f>SUM(C11:C22)</f>
        <v>14761147</v>
      </c>
      <c r="D10" s="210">
        <f>SUM(D11:D22)</f>
        <v>18520427</v>
      </c>
      <c r="E10" s="210">
        <f t="shared" ref="E10:H10" si="0">SUM(E11:E22)</f>
        <v>9137374</v>
      </c>
      <c r="F10" s="210">
        <f t="shared" si="0"/>
        <v>986825</v>
      </c>
      <c r="G10" s="227">
        <f t="shared" si="0"/>
        <v>0</v>
      </c>
      <c r="H10" s="227">
        <f t="shared" si="0"/>
        <v>0</v>
      </c>
      <c r="I10" s="108">
        <v>2019</v>
      </c>
      <c r="J10" s="210">
        <f>SUM(J11:J22)</f>
        <v>595373</v>
      </c>
      <c r="K10" s="210">
        <f t="shared" ref="K10:N10" si="1">SUM(K11:K22)</f>
        <v>2709089</v>
      </c>
      <c r="L10" s="210">
        <f t="shared" si="1"/>
        <v>6417710</v>
      </c>
      <c r="M10" s="210">
        <f t="shared" si="1"/>
        <v>4480010</v>
      </c>
      <c r="N10" s="210">
        <f t="shared" si="1"/>
        <v>3780404</v>
      </c>
    </row>
    <row r="11" spans="1:14" s="4" customFormat="1" ht="16.5" customHeight="1">
      <c r="A11" s="107" t="s">
        <v>225</v>
      </c>
      <c r="B11" s="224">
        <f>SUM(C11:D11)</f>
        <v>21947780</v>
      </c>
      <c r="C11" s="224">
        <f>SUM(E11:H11,B34,D34,F34)</f>
        <v>8290443</v>
      </c>
      <c r="D11" s="224">
        <f>SUM(J11:N11,H34)</f>
        <v>13657337</v>
      </c>
      <c r="E11" s="224">
        <v>4519324</v>
      </c>
      <c r="F11" s="224">
        <v>432464</v>
      </c>
      <c r="G11" s="226">
        <v>0</v>
      </c>
      <c r="H11" s="226">
        <v>0</v>
      </c>
      <c r="I11" s="109" t="s">
        <v>225</v>
      </c>
      <c r="J11" s="220">
        <v>276289</v>
      </c>
      <c r="K11" s="220">
        <v>1796079</v>
      </c>
      <c r="L11" s="220">
        <v>4430565</v>
      </c>
      <c r="M11" s="218">
        <v>4480010</v>
      </c>
      <c r="N11" s="218">
        <v>2451313</v>
      </c>
    </row>
    <row r="12" spans="1:14" s="4" customFormat="1" ht="16.5" customHeight="1">
      <c r="A12" s="107" t="s">
        <v>226</v>
      </c>
      <c r="B12" s="224">
        <f t="shared" ref="B12:B21" si="2">SUM(C12:D12)</f>
        <v>1246418</v>
      </c>
      <c r="C12" s="224">
        <f t="shared" ref="C12:C22" si="3">SUM(E12:H12,B35,D35,F35)</f>
        <v>647575</v>
      </c>
      <c r="D12" s="224">
        <f t="shared" ref="D12:D22" si="4">SUM(J12:N12,H35)</f>
        <v>598843</v>
      </c>
      <c r="E12" s="224">
        <v>440613</v>
      </c>
      <c r="F12" s="224">
        <v>82792</v>
      </c>
      <c r="G12" s="226">
        <v>0</v>
      </c>
      <c r="H12" s="226">
        <v>0</v>
      </c>
      <c r="I12" s="109" t="s">
        <v>226</v>
      </c>
      <c r="J12" s="220">
        <v>25836</v>
      </c>
      <c r="K12" s="220">
        <v>66725</v>
      </c>
      <c r="L12" s="220">
        <v>229728</v>
      </c>
      <c r="M12" s="219">
        <v>0</v>
      </c>
      <c r="N12" s="218">
        <v>242169</v>
      </c>
    </row>
    <row r="13" spans="1:14" s="4" customFormat="1" ht="16.5" customHeight="1">
      <c r="A13" s="107" t="s">
        <v>227</v>
      </c>
      <c r="B13" s="224">
        <f t="shared" si="2"/>
        <v>1972472</v>
      </c>
      <c r="C13" s="224">
        <f t="shared" si="3"/>
        <v>1060254</v>
      </c>
      <c r="D13" s="224">
        <f t="shared" si="4"/>
        <v>912218</v>
      </c>
      <c r="E13" s="224">
        <v>724828</v>
      </c>
      <c r="F13" s="224">
        <v>77543</v>
      </c>
      <c r="G13" s="226">
        <v>0</v>
      </c>
      <c r="H13" s="226">
        <v>0</v>
      </c>
      <c r="I13" s="109" t="s">
        <v>227</v>
      </c>
      <c r="J13" s="220">
        <v>75053</v>
      </c>
      <c r="K13" s="220">
        <v>182107</v>
      </c>
      <c r="L13" s="220">
        <v>362358</v>
      </c>
      <c r="M13" s="219">
        <v>0</v>
      </c>
      <c r="N13" s="218">
        <v>222714</v>
      </c>
    </row>
    <row r="14" spans="1:14" s="4" customFormat="1" ht="16.5" customHeight="1">
      <c r="A14" s="107" t="s">
        <v>228</v>
      </c>
      <c r="B14" s="224">
        <f t="shared" si="2"/>
        <v>1207846</v>
      </c>
      <c r="C14" s="224">
        <f t="shared" si="3"/>
        <v>640912</v>
      </c>
      <c r="D14" s="224">
        <f t="shared" si="4"/>
        <v>566934</v>
      </c>
      <c r="E14" s="224">
        <v>446380</v>
      </c>
      <c r="F14" s="224">
        <v>54099</v>
      </c>
      <c r="G14" s="226">
        <v>0</v>
      </c>
      <c r="H14" s="226">
        <v>0</v>
      </c>
      <c r="I14" s="109" t="s">
        <v>228</v>
      </c>
      <c r="J14" s="220">
        <v>30240</v>
      </c>
      <c r="K14" s="220">
        <v>121070</v>
      </c>
      <c r="L14" s="220">
        <v>236213</v>
      </c>
      <c r="M14" s="219">
        <v>0</v>
      </c>
      <c r="N14" s="218">
        <v>144642</v>
      </c>
    </row>
    <row r="15" spans="1:14" s="4" customFormat="1" ht="16.5" customHeight="1">
      <c r="A15" s="107" t="s">
        <v>229</v>
      </c>
      <c r="B15" s="224">
        <f t="shared" si="2"/>
        <v>2002630</v>
      </c>
      <c r="C15" s="224">
        <f t="shared" si="3"/>
        <v>1321573</v>
      </c>
      <c r="D15" s="224">
        <f t="shared" si="4"/>
        <v>681057</v>
      </c>
      <c r="E15" s="224">
        <v>1000539</v>
      </c>
      <c r="F15" s="224">
        <v>97182</v>
      </c>
      <c r="G15" s="226">
        <v>0</v>
      </c>
      <c r="H15" s="226">
        <v>0</v>
      </c>
      <c r="I15" s="109" t="s">
        <v>229</v>
      </c>
      <c r="J15" s="220">
        <v>46998</v>
      </c>
      <c r="K15" s="220">
        <v>172829</v>
      </c>
      <c r="L15" s="220">
        <v>213443</v>
      </c>
      <c r="M15" s="219">
        <v>0</v>
      </c>
      <c r="N15" s="218">
        <v>201850</v>
      </c>
    </row>
    <row r="16" spans="1:14" s="4" customFormat="1" ht="16.5" customHeight="1">
      <c r="A16" s="107" t="s">
        <v>230</v>
      </c>
      <c r="B16" s="224">
        <f t="shared" si="2"/>
        <v>1438418</v>
      </c>
      <c r="C16" s="224">
        <f t="shared" si="3"/>
        <v>838558</v>
      </c>
      <c r="D16" s="224">
        <f t="shared" si="4"/>
        <v>599860</v>
      </c>
      <c r="E16" s="224">
        <v>616932</v>
      </c>
      <c r="F16" s="224">
        <v>60064</v>
      </c>
      <c r="G16" s="226">
        <v>0</v>
      </c>
      <c r="H16" s="226">
        <v>0</v>
      </c>
      <c r="I16" s="109" t="s">
        <v>230</v>
      </c>
      <c r="J16" s="220">
        <v>34253</v>
      </c>
      <c r="K16" s="220">
        <v>118242</v>
      </c>
      <c r="L16" s="220">
        <v>269381</v>
      </c>
      <c r="M16" s="219">
        <v>0</v>
      </c>
      <c r="N16" s="218">
        <v>124070</v>
      </c>
    </row>
    <row r="17" spans="1:14" s="4" customFormat="1" ht="16.5" customHeight="1">
      <c r="A17" s="107" t="s">
        <v>231</v>
      </c>
      <c r="B17" s="224">
        <f t="shared" si="2"/>
        <v>823504</v>
      </c>
      <c r="C17" s="224">
        <f t="shared" si="3"/>
        <v>520611</v>
      </c>
      <c r="D17" s="224">
        <f t="shared" si="4"/>
        <v>302893</v>
      </c>
      <c r="E17" s="224">
        <v>378005</v>
      </c>
      <c r="F17" s="224">
        <v>50543</v>
      </c>
      <c r="G17" s="226">
        <v>0</v>
      </c>
      <c r="H17" s="226">
        <v>0</v>
      </c>
      <c r="I17" s="109" t="s">
        <v>231</v>
      </c>
      <c r="J17" s="220">
        <v>18117</v>
      </c>
      <c r="K17" s="220">
        <v>62908</v>
      </c>
      <c r="L17" s="220">
        <v>132468</v>
      </c>
      <c r="M17" s="219">
        <v>0</v>
      </c>
      <c r="N17" s="218">
        <v>71280</v>
      </c>
    </row>
    <row r="18" spans="1:14" s="4" customFormat="1" ht="16.5" customHeight="1">
      <c r="A18" s="107" t="s">
        <v>232</v>
      </c>
      <c r="B18" s="224">
        <f t="shared" si="2"/>
        <v>742275</v>
      </c>
      <c r="C18" s="224">
        <f t="shared" si="3"/>
        <v>374193</v>
      </c>
      <c r="D18" s="224">
        <f t="shared" si="4"/>
        <v>368082</v>
      </c>
      <c r="E18" s="224">
        <v>250901</v>
      </c>
      <c r="F18" s="224">
        <v>50151</v>
      </c>
      <c r="G18" s="226">
        <v>0</v>
      </c>
      <c r="H18" s="226">
        <v>0</v>
      </c>
      <c r="I18" s="109" t="s">
        <v>232</v>
      </c>
      <c r="J18" s="220">
        <v>26651</v>
      </c>
      <c r="K18" s="220">
        <v>59928</v>
      </c>
      <c r="L18" s="220">
        <v>113844</v>
      </c>
      <c r="M18" s="219">
        <v>0</v>
      </c>
      <c r="N18" s="218">
        <v>160288</v>
      </c>
    </row>
    <row r="19" spans="1:14" s="4" customFormat="1" ht="16.5" customHeight="1">
      <c r="A19" s="107" t="s">
        <v>233</v>
      </c>
      <c r="B19" s="224">
        <f t="shared" si="2"/>
        <v>756731</v>
      </c>
      <c r="C19" s="224">
        <f t="shared" si="3"/>
        <v>401239</v>
      </c>
      <c r="D19" s="224">
        <f t="shared" si="4"/>
        <v>355492</v>
      </c>
      <c r="E19" s="224">
        <v>291968</v>
      </c>
      <c r="F19" s="224">
        <v>28150</v>
      </c>
      <c r="G19" s="226">
        <v>0</v>
      </c>
      <c r="H19" s="226">
        <v>0</v>
      </c>
      <c r="I19" s="109" t="s">
        <v>233</v>
      </c>
      <c r="J19" s="220">
        <v>29852</v>
      </c>
      <c r="K19" s="220">
        <v>52901</v>
      </c>
      <c r="L19" s="220">
        <v>146701</v>
      </c>
      <c r="M19" s="219">
        <v>0</v>
      </c>
      <c r="N19" s="218">
        <v>112334</v>
      </c>
    </row>
    <row r="20" spans="1:14" s="4" customFormat="1" ht="16.5" customHeight="1">
      <c r="A20" s="144" t="s">
        <v>234</v>
      </c>
      <c r="B20" s="224">
        <f t="shared" si="2"/>
        <v>247820</v>
      </c>
      <c r="C20" s="224">
        <f t="shared" si="3"/>
        <v>141232</v>
      </c>
      <c r="D20" s="224">
        <f t="shared" si="4"/>
        <v>106588</v>
      </c>
      <c r="E20" s="137">
        <v>98332</v>
      </c>
      <c r="F20" s="224">
        <v>11821</v>
      </c>
      <c r="G20" s="226">
        <v>0</v>
      </c>
      <c r="H20" s="226">
        <v>0</v>
      </c>
      <c r="I20" s="109" t="s">
        <v>234</v>
      </c>
      <c r="J20" s="220">
        <v>6653</v>
      </c>
      <c r="K20" s="220">
        <v>14013</v>
      </c>
      <c r="L20" s="220">
        <v>55713</v>
      </c>
      <c r="M20" s="219">
        <v>0</v>
      </c>
      <c r="N20" s="218">
        <v>15827</v>
      </c>
    </row>
    <row r="21" spans="1:14" s="4" customFormat="1" ht="16.5" customHeight="1">
      <c r="A21" s="144" t="s">
        <v>235</v>
      </c>
      <c r="B21" s="224">
        <f t="shared" si="2"/>
        <v>715314</v>
      </c>
      <c r="C21" s="224">
        <f t="shared" si="3"/>
        <v>435737</v>
      </c>
      <c r="D21" s="224">
        <f t="shared" si="4"/>
        <v>279577</v>
      </c>
      <c r="E21" s="137">
        <v>312265</v>
      </c>
      <c r="F21" s="224">
        <v>33819</v>
      </c>
      <c r="G21" s="226">
        <v>0</v>
      </c>
      <c r="H21" s="226">
        <v>0</v>
      </c>
      <c r="I21" s="109" t="s">
        <v>235</v>
      </c>
      <c r="J21" s="220">
        <v>20160</v>
      </c>
      <c r="K21" s="220">
        <v>46007</v>
      </c>
      <c r="L21" s="220">
        <v>181516</v>
      </c>
      <c r="M21" s="219">
        <v>0</v>
      </c>
      <c r="N21" s="218">
        <v>14857</v>
      </c>
    </row>
    <row r="22" spans="1:14" s="4" customFormat="1" ht="16.5" customHeight="1" thickBot="1">
      <c r="A22" s="145" t="s">
        <v>236</v>
      </c>
      <c r="B22" s="225">
        <f>SUM(C22:D22)</f>
        <v>180366</v>
      </c>
      <c r="C22" s="139">
        <f t="shared" si="3"/>
        <v>88820</v>
      </c>
      <c r="D22" s="139">
        <f t="shared" si="4"/>
        <v>91546</v>
      </c>
      <c r="E22" s="139">
        <v>57287</v>
      </c>
      <c r="F22" s="146">
        <v>8197</v>
      </c>
      <c r="G22" s="223">
        <v>0</v>
      </c>
      <c r="H22" s="223">
        <v>0</v>
      </c>
      <c r="I22" s="109" t="s">
        <v>236</v>
      </c>
      <c r="J22" s="146">
        <v>5271</v>
      </c>
      <c r="K22" s="146">
        <v>16280</v>
      </c>
      <c r="L22" s="146">
        <v>45780</v>
      </c>
      <c r="M22" s="221">
        <v>0</v>
      </c>
      <c r="N22" s="222">
        <v>19060</v>
      </c>
    </row>
    <row r="23" spans="1:14" s="4" customFormat="1" ht="15" customHeight="1">
      <c r="A23" s="23" t="s">
        <v>2</v>
      </c>
      <c r="B23" s="23"/>
      <c r="C23" s="23"/>
      <c r="D23" s="23"/>
      <c r="E23" s="23"/>
      <c r="F23" s="23"/>
      <c r="G23" s="23"/>
      <c r="H23" s="23"/>
      <c r="I23" s="100" t="s">
        <v>1</v>
      </c>
    </row>
    <row r="24" spans="1:14" s="83" customFormat="1" ht="20.25">
      <c r="A24" s="308" t="s">
        <v>293</v>
      </c>
      <c r="B24" s="308"/>
      <c r="C24" s="308"/>
      <c r="D24" s="308"/>
      <c r="E24" s="308"/>
      <c r="F24" s="308"/>
      <c r="G24" s="308"/>
      <c r="H24" s="308"/>
      <c r="I24" s="95"/>
    </row>
    <row r="25" spans="1:14" s="4" customFormat="1" ht="14.25" thickBot="1">
      <c r="A25" s="23"/>
      <c r="B25" s="23"/>
      <c r="C25" s="23"/>
      <c r="D25" s="23"/>
      <c r="E25" s="23"/>
      <c r="F25" s="23"/>
      <c r="G25" s="311" t="s">
        <v>94</v>
      </c>
      <c r="H25" s="311"/>
      <c r="I25" s="96"/>
    </row>
    <row r="26" spans="1:14" s="4" customFormat="1" ht="39.75" customHeight="1">
      <c r="A26" s="309" t="s">
        <v>52</v>
      </c>
      <c r="B26" s="306" t="s">
        <v>276</v>
      </c>
      <c r="C26" s="293"/>
      <c r="D26" s="293"/>
      <c r="E26" s="307"/>
      <c r="F26" s="293" t="s">
        <v>108</v>
      </c>
      <c r="G26" s="293"/>
      <c r="H26" s="293"/>
      <c r="I26" s="97"/>
    </row>
    <row r="27" spans="1:14" s="4" customFormat="1" ht="35.1" customHeight="1">
      <c r="A27" s="310"/>
      <c r="B27" s="298" t="s">
        <v>105</v>
      </c>
      <c r="C27" s="299"/>
      <c r="D27" s="299"/>
      <c r="E27" s="300"/>
      <c r="F27" s="291" t="s">
        <v>106</v>
      </c>
      <c r="G27" s="292"/>
      <c r="H27" s="290" t="s">
        <v>107</v>
      </c>
      <c r="I27" s="97"/>
    </row>
    <row r="28" spans="1:14" s="4" customFormat="1" ht="55.5" customHeight="1">
      <c r="A28" s="295"/>
      <c r="B28" s="301" t="s">
        <v>274</v>
      </c>
      <c r="C28" s="302"/>
      <c r="D28" s="301" t="s">
        <v>275</v>
      </c>
      <c r="E28" s="302"/>
      <c r="F28" s="294"/>
      <c r="G28" s="295"/>
      <c r="H28" s="312"/>
      <c r="I28" s="97"/>
    </row>
    <row r="29" spans="1:14" s="4" customFormat="1" ht="16.5" customHeight="1">
      <c r="A29" s="5">
        <v>2015</v>
      </c>
      <c r="B29" s="303">
        <v>333901</v>
      </c>
      <c r="C29" s="296"/>
      <c r="D29" s="296">
        <v>3306794</v>
      </c>
      <c r="E29" s="296"/>
      <c r="F29" s="296">
        <v>107216</v>
      </c>
      <c r="G29" s="296"/>
      <c r="H29" s="20">
        <v>243885</v>
      </c>
      <c r="I29" s="20"/>
    </row>
    <row r="30" spans="1:14" s="4" customFormat="1" ht="16.5" customHeight="1">
      <c r="A30" s="5">
        <v>2016</v>
      </c>
      <c r="B30" s="304">
        <v>366245</v>
      </c>
      <c r="C30" s="297"/>
      <c r="D30" s="297">
        <v>3928481</v>
      </c>
      <c r="E30" s="297"/>
      <c r="F30" s="297">
        <v>352242</v>
      </c>
      <c r="G30" s="297"/>
      <c r="H30" s="20">
        <v>645790</v>
      </c>
      <c r="I30" s="20"/>
    </row>
    <row r="31" spans="1:14" s="118" customFormat="1" ht="16.5" customHeight="1">
      <c r="A31" s="113">
        <v>2017</v>
      </c>
      <c r="B31" s="305">
        <v>428465</v>
      </c>
      <c r="C31" s="286"/>
      <c r="D31" s="286">
        <v>3768591</v>
      </c>
      <c r="E31" s="286"/>
      <c r="F31" s="286">
        <v>177132</v>
      </c>
      <c r="G31" s="286"/>
      <c r="H31" s="111">
        <v>580424</v>
      </c>
      <c r="I31" s="122"/>
    </row>
    <row r="32" spans="1:14" s="118" customFormat="1" ht="16.5" customHeight="1">
      <c r="A32" s="162">
        <v>2018</v>
      </c>
      <c r="B32" s="285">
        <v>434000</v>
      </c>
      <c r="C32" s="282"/>
      <c r="D32" s="282">
        <v>3913332</v>
      </c>
      <c r="E32" s="282"/>
      <c r="F32" s="282">
        <v>233861</v>
      </c>
      <c r="G32" s="282"/>
      <c r="H32" s="147">
        <v>696573</v>
      </c>
      <c r="I32" s="121"/>
    </row>
    <row r="33" spans="1:14" s="118" customFormat="1" ht="16.5" customHeight="1">
      <c r="A33" s="185">
        <v>2019</v>
      </c>
      <c r="B33" s="289">
        <f>SUM(B34:C45)</f>
        <v>473345</v>
      </c>
      <c r="C33" s="288"/>
      <c r="D33" s="287">
        <f>SUM(D34:E45)</f>
        <v>3947665</v>
      </c>
      <c r="E33" s="288"/>
      <c r="F33" s="287">
        <f>SUM(F34:G45)</f>
        <v>215938</v>
      </c>
      <c r="G33" s="288"/>
      <c r="H33" s="217">
        <f>SUM(H34:H45)</f>
        <v>537841</v>
      </c>
      <c r="I33" s="167"/>
    </row>
    <row r="34" spans="1:14" s="4" customFormat="1" ht="16.5" customHeight="1">
      <c r="A34" s="5" t="s">
        <v>70</v>
      </c>
      <c r="B34" s="285">
        <v>271847</v>
      </c>
      <c r="C34" s="282"/>
      <c r="D34" s="282">
        <v>2950905</v>
      </c>
      <c r="E34" s="282"/>
      <c r="F34" s="282">
        <v>115903</v>
      </c>
      <c r="G34" s="282"/>
      <c r="H34" s="216">
        <v>223081</v>
      </c>
      <c r="I34" s="87"/>
    </row>
    <row r="35" spans="1:14" s="4" customFormat="1" ht="16.5" customHeight="1">
      <c r="A35" s="5" t="s">
        <v>71</v>
      </c>
      <c r="B35" s="285">
        <v>11726</v>
      </c>
      <c r="C35" s="282"/>
      <c r="D35" s="282">
        <v>96678</v>
      </c>
      <c r="E35" s="282"/>
      <c r="F35" s="282">
        <v>15766</v>
      </c>
      <c r="G35" s="282"/>
      <c r="H35" s="216">
        <v>34385</v>
      </c>
      <c r="I35" s="87"/>
    </row>
    <row r="36" spans="1:14" s="4" customFormat="1" ht="16.5" customHeight="1">
      <c r="A36" s="5" t="s">
        <v>72</v>
      </c>
      <c r="B36" s="285">
        <v>66030</v>
      </c>
      <c r="C36" s="282"/>
      <c r="D36" s="282">
        <v>165803</v>
      </c>
      <c r="E36" s="282"/>
      <c r="F36" s="282">
        <v>26050</v>
      </c>
      <c r="G36" s="282"/>
      <c r="H36" s="216">
        <v>69986</v>
      </c>
      <c r="I36" s="87"/>
    </row>
    <row r="37" spans="1:14" s="4" customFormat="1" ht="16.5" customHeight="1">
      <c r="A37" s="5" t="s">
        <v>73</v>
      </c>
      <c r="B37" s="285">
        <v>15998</v>
      </c>
      <c r="C37" s="282"/>
      <c r="D37" s="282">
        <v>114350</v>
      </c>
      <c r="E37" s="282"/>
      <c r="F37" s="282">
        <v>10085</v>
      </c>
      <c r="G37" s="282"/>
      <c r="H37" s="216">
        <v>34769</v>
      </c>
      <c r="I37" s="87"/>
    </row>
    <row r="38" spans="1:14" s="4" customFormat="1" ht="16.5" customHeight="1">
      <c r="A38" s="5" t="s">
        <v>74</v>
      </c>
      <c r="B38" s="285">
        <v>37209</v>
      </c>
      <c r="C38" s="282"/>
      <c r="D38" s="282">
        <v>174356</v>
      </c>
      <c r="E38" s="282"/>
      <c r="F38" s="282">
        <v>12287</v>
      </c>
      <c r="G38" s="282"/>
      <c r="H38" s="216">
        <v>45937</v>
      </c>
      <c r="I38" s="87"/>
    </row>
    <row r="39" spans="1:14" s="4" customFormat="1" ht="16.5" customHeight="1">
      <c r="A39" s="5" t="s">
        <v>75</v>
      </c>
      <c r="B39" s="285">
        <v>15755</v>
      </c>
      <c r="C39" s="282"/>
      <c r="D39" s="282">
        <v>132936</v>
      </c>
      <c r="E39" s="282"/>
      <c r="F39" s="282">
        <v>12871</v>
      </c>
      <c r="G39" s="282"/>
      <c r="H39" s="216">
        <v>53914</v>
      </c>
      <c r="I39" s="87"/>
    </row>
    <row r="40" spans="1:14" s="4" customFormat="1" ht="16.5" customHeight="1">
      <c r="A40" s="5" t="s">
        <v>76</v>
      </c>
      <c r="B40" s="285">
        <v>11480</v>
      </c>
      <c r="C40" s="282"/>
      <c r="D40" s="282">
        <v>75362</v>
      </c>
      <c r="E40" s="282"/>
      <c r="F40" s="282">
        <v>5221</v>
      </c>
      <c r="G40" s="282"/>
      <c r="H40" s="216">
        <v>18120</v>
      </c>
      <c r="I40" s="87"/>
    </row>
    <row r="41" spans="1:14" s="4" customFormat="1" ht="16.5" customHeight="1">
      <c r="A41" s="5" t="s">
        <v>77</v>
      </c>
      <c r="B41" s="285">
        <v>15700</v>
      </c>
      <c r="C41" s="282"/>
      <c r="D41" s="282">
        <v>55343</v>
      </c>
      <c r="E41" s="282"/>
      <c r="F41" s="282">
        <v>2098</v>
      </c>
      <c r="G41" s="282"/>
      <c r="H41" s="216">
        <v>7371</v>
      </c>
      <c r="I41" s="88"/>
    </row>
    <row r="42" spans="1:14" s="4" customFormat="1" ht="16.5" customHeight="1">
      <c r="A42" s="5" t="s">
        <v>78</v>
      </c>
      <c r="B42" s="285">
        <v>13260</v>
      </c>
      <c r="C42" s="282"/>
      <c r="D42" s="282">
        <v>63838</v>
      </c>
      <c r="E42" s="282"/>
      <c r="F42" s="282">
        <v>4023</v>
      </c>
      <c r="G42" s="282"/>
      <c r="H42" s="216">
        <v>13704</v>
      </c>
      <c r="I42" s="87"/>
    </row>
    <row r="43" spans="1:14" s="4" customFormat="1" ht="16.5" customHeight="1">
      <c r="A43" s="5" t="s">
        <v>79</v>
      </c>
      <c r="B43" s="285">
        <v>1952</v>
      </c>
      <c r="C43" s="282"/>
      <c r="D43" s="282">
        <v>23632</v>
      </c>
      <c r="E43" s="282"/>
      <c r="F43" s="282">
        <v>5495</v>
      </c>
      <c r="G43" s="282"/>
      <c r="H43" s="216">
        <v>14382</v>
      </c>
      <c r="I43" s="87"/>
    </row>
    <row r="44" spans="1:14" s="4" customFormat="1" ht="16.5" customHeight="1">
      <c r="A44" s="5" t="s">
        <v>80</v>
      </c>
      <c r="B44" s="285">
        <v>9522</v>
      </c>
      <c r="C44" s="282"/>
      <c r="D44" s="282">
        <v>75713</v>
      </c>
      <c r="E44" s="282"/>
      <c r="F44" s="282">
        <v>4418</v>
      </c>
      <c r="G44" s="282"/>
      <c r="H44" s="216">
        <v>17037</v>
      </c>
      <c r="I44" s="87"/>
    </row>
    <row r="45" spans="1:14" s="4" customFormat="1" ht="17.25" customHeight="1" thickBot="1">
      <c r="A45" s="32" t="s">
        <v>81</v>
      </c>
      <c r="B45" s="284">
        <v>2866</v>
      </c>
      <c r="C45" s="283"/>
      <c r="D45" s="283">
        <v>18749</v>
      </c>
      <c r="E45" s="283"/>
      <c r="F45" s="283">
        <v>1721</v>
      </c>
      <c r="G45" s="283"/>
      <c r="H45" s="146">
        <v>5155</v>
      </c>
      <c r="I45" s="20"/>
    </row>
    <row r="46" spans="1:14" s="4" customFormat="1" ht="13.5">
      <c r="A46" s="23" t="s">
        <v>2</v>
      </c>
    </row>
    <row r="47" spans="1:14">
      <c r="A47" s="9"/>
      <c r="B47" s="9"/>
      <c r="C47" s="9"/>
      <c r="D47" s="9"/>
      <c r="E47" s="9"/>
      <c r="F47" s="9"/>
      <c r="G47" s="9"/>
      <c r="H47" s="9"/>
      <c r="I47" s="9"/>
      <c r="J47" s="9"/>
      <c r="K47" s="2"/>
      <c r="L47" s="2"/>
      <c r="M47" s="2"/>
      <c r="N47" s="2"/>
    </row>
    <row r="48" spans="1:14">
      <c r="A48" s="9"/>
      <c r="B48" s="9"/>
      <c r="C48" s="9"/>
      <c r="D48" s="9"/>
      <c r="E48" s="9"/>
      <c r="F48" s="9"/>
      <c r="G48" s="9"/>
      <c r="H48" s="9"/>
      <c r="I48" s="9"/>
      <c r="J48" s="9"/>
      <c r="K48" s="2"/>
      <c r="L48" s="2"/>
      <c r="M48" s="2"/>
      <c r="N48" s="2"/>
    </row>
    <row r="49" spans="1:14">
      <c r="A49" s="9"/>
      <c r="B49" s="9"/>
      <c r="C49" s="9"/>
      <c r="D49" s="9"/>
      <c r="E49" s="9"/>
      <c r="F49" s="9"/>
      <c r="G49" s="9"/>
      <c r="H49" s="9"/>
      <c r="I49" s="9"/>
      <c r="J49" s="9"/>
      <c r="K49" s="2"/>
      <c r="L49" s="2"/>
      <c r="M49" s="2"/>
      <c r="N49" s="2"/>
    </row>
    <row r="50" spans="1:14">
      <c r="A50" s="9"/>
      <c r="B50" s="9"/>
      <c r="C50" s="9"/>
      <c r="D50" s="9"/>
      <c r="E50" s="9"/>
      <c r="F50" s="9"/>
      <c r="G50" s="9"/>
      <c r="H50" s="9"/>
      <c r="I50" s="9"/>
      <c r="J50" s="9"/>
      <c r="K50" s="2"/>
      <c r="L50" s="2"/>
      <c r="M50" s="2"/>
      <c r="N50" s="2"/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</sheetData>
  <mergeCells count="74">
    <mergeCell ref="I1:N1"/>
    <mergeCell ref="A26:A28"/>
    <mergeCell ref="G2:H2"/>
    <mergeCell ref="M2:N2"/>
    <mergeCell ref="G25:H25"/>
    <mergeCell ref="H27:H28"/>
    <mergeCell ref="J4:N4"/>
    <mergeCell ref="A3:A5"/>
    <mergeCell ref="C4:C5"/>
    <mergeCell ref="D4:D5"/>
    <mergeCell ref="E3:H3"/>
    <mergeCell ref="I3:I5"/>
    <mergeCell ref="J3:N3"/>
    <mergeCell ref="A24:H24"/>
    <mergeCell ref="A1:H1"/>
    <mergeCell ref="B3:B5"/>
    <mergeCell ref="B28:C28"/>
    <mergeCell ref="B29:C29"/>
    <mergeCell ref="B30:C30"/>
    <mergeCell ref="B31:C31"/>
    <mergeCell ref="B26:E26"/>
    <mergeCell ref="E4:H4"/>
    <mergeCell ref="F31:G31"/>
    <mergeCell ref="F32:G32"/>
    <mergeCell ref="F33:G33"/>
    <mergeCell ref="B41:C41"/>
    <mergeCell ref="F34:G34"/>
    <mergeCell ref="F26:H26"/>
    <mergeCell ref="F27:G28"/>
    <mergeCell ref="F29:G29"/>
    <mergeCell ref="F30:G30"/>
    <mergeCell ref="B27:E27"/>
    <mergeCell ref="D28:E28"/>
    <mergeCell ref="D29:E29"/>
    <mergeCell ref="D30:E30"/>
    <mergeCell ref="F35:G35"/>
    <mergeCell ref="F36:G36"/>
    <mergeCell ref="B42:C42"/>
    <mergeCell ref="D31:E31"/>
    <mergeCell ref="D32:E32"/>
    <mergeCell ref="D33:E33"/>
    <mergeCell ref="B32:C32"/>
    <mergeCell ref="B33:C33"/>
    <mergeCell ref="B40:C40"/>
    <mergeCell ref="B34:C34"/>
    <mergeCell ref="B35:C35"/>
    <mergeCell ref="B36:C36"/>
    <mergeCell ref="B37:C37"/>
    <mergeCell ref="B45:C45"/>
    <mergeCell ref="D34:E34"/>
    <mergeCell ref="D35:E35"/>
    <mergeCell ref="D36:E36"/>
    <mergeCell ref="D37:E37"/>
    <mergeCell ref="D38:E38"/>
    <mergeCell ref="D39:E39"/>
    <mergeCell ref="B38:C38"/>
    <mergeCell ref="B39:C39"/>
    <mergeCell ref="D41:E41"/>
    <mergeCell ref="D42:E42"/>
    <mergeCell ref="D43:E43"/>
    <mergeCell ref="D44:E44"/>
    <mergeCell ref="B43:C43"/>
    <mergeCell ref="B44:C44"/>
    <mergeCell ref="D45:E45"/>
    <mergeCell ref="F37:G37"/>
    <mergeCell ref="F38:G38"/>
    <mergeCell ref="F39:G39"/>
    <mergeCell ref="D40:E40"/>
    <mergeCell ref="F45:G45"/>
    <mergeCell ref="F40:G40"/>
    <mergeCell ref="F41:G41"/>
    <mergeCell ref="F42:G42"/>
    <mergeCell ref="F43:G43"/>
    <mergeCell ref="F44:G4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  <rowBreaks count="1" manualBreakCount="1">
    <brk id="23" max="16383" man="1"/>
  </rowBreaks>
  <colBreaks count="1" manualBreakCount="1">
    <brk id="8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view="pageBreakPreview" zoomScale="85" zoomScaleNormal="100" zoomScaleSheetLayoutView="85" workbookViewId="0">
      <selection activeCell="I15" sqref="I15"/>
    </sheetView>
  </sheetViews>
  <sheetFormatPr defaultRowHeight="16.5"/>
  <cols>
    <col min="1" max="7" width="11.25" customWidth="1"/>
  </cols>
  <sheetData>
    <row r="1" spans="1:7" s="83" customFormat="1" ht="20.25">
      <c r="A1" s="308" t="s">
        <v>294</v>
      </c>
      <c r="B1" s="308"/>
      <c r="C1" s="308"/>
      <c r="D1" s="308"/>
      <c r="E1" s="308"/>
      <c r="F1" s="308"/>
      <c r="G1" s="308"/>
    </row>
    <row r="2" spans="1:7" ht="17.25" thickBot="1">
      <c r="A2" s="3"/>
      <c r="B2" s="4"/>
      <c r="C2" s="4"/>
      <c r="D2" s="4"/>
      <c r="E2" s="318" t="s">
        <v>110</v>
      </c>
      <c r="F2" s="319"/>
      <c r="G2" s="319"/>
    </row>
    <row r="3" spans="1:7" s="4" customFormat="1" ht="20.100000000000001" customHeight="1">
      <c r="A3" s="309" t="s">
        <v>53</v>
      </c>
      <c r="B3" s="306" t="s">
        <v>111</v>
      </c>
      <c r="C3" s="293"/>
      <c r="D3" s="307"/>
      <c r="E3" s="306" t="s">
        <v>112</v>
      </c>
      <c r="F3" s="293"/>
      <c r="G3" s="293"/>
    </row>
    <row r="4" spans="1:7" s="4" customFormat="1" ht="40.5">
      <c r="A4" s="317"/>
      <c r="B4" s="11" t="s">
        <v>115</v>
      </c>
      <c r="C4" s="11" t="s">
        <v>113</v>
      </c>
      <c r="D4" s="11" t="s">
        <v>114</v>
      </c>
      <c r="E4" s="11" t="s">
        <v>115</v>
      </c>
      <c r="F4" s="11" t="s">
        <v>113</v>
      </c>
      <c r="G4" s="11" t="s">
        <v>114</v>
      </c>
    </row>
    <row r="5" spans="1:7" s="4" customFormat="1" ht="18" customHeight="1">
      <c r="A5" s="5">
        <v>2015</v>
      </c>
      <c r="B5" s="6">
        <v>526669</v>
      </c>
      <c r="C5" s="20">
        <v>504522</v>
      </c>
      <c r="D5" s="20">
        <v>22147</v>
      </c>
      <c r="E5" s="20">
        <v>522836</v>
      </c>
      <c r="F5" s="20">
        <v>500881</v>
      </c>
      <c r="G5" s="20">
        <v>21955</v>
      </c>
    </row>
    <row r="6" spans="1:7" s="4" customFormat="1" ht="18" customHeight="1">
      <c r="A6" s="5">
        <v>2016</v>
      </c>
      <c r="B6" s="6">
        <v>525087</v>
      </c>
      <c r="C6" s="20">
        <v>507097</v>
      </c>
      <c r="D6" s="20">
        <v>17990</v>
      </c>
      <c r="E6" s="20">
        <v>534747</v>
      </c>
      <c r="F6" s="20">
        <v>515899</v>
      </c>
      <c r="G6" s="20">
        <v>18848</v>
      </c>
    </row>
    <row r="7" spans="1:7" s="118" customFormat="1" ht="18" customHeight="1">
      <c r="A7" s="113">
        <v>2017</v>
      </c>
      <c r="B7" s="128">
        <v>560601</v>
      </c>
      <c r="C7" s="128">
        <v>538584</v>
      </c>
      <c r="D7" s="128">
        <v>22017</v>
      </c>
      <c r="E7" s="128">
        <v>566556</v>
      </c>
      <c r="F7" s="128">
        <v>544065</v>
      </c>
      <c r="G7" s="128">
        <v>22491</v>
      </c>
    </row>
    <row r="8" spans="1:7" s="118" customFormat="1" ht="18" customHeight="1">
      <c r="A8" s="162">
        <v>2018</v>
      </c>
      <c r="B8" s="178">
        <v>586512</v>
      </c>
      <c r="C8" s="178">
        <v>562875</v>
      </c>
      <c r="D8" s="178">
        <v>23637</v>
      </c>
      <c r="E8" s="178">
        <v>605295</v>
      </c>
      <c r="F8" s="178">
        <v>580660</v>
      </c>
      <c r="G8" s="178">
        <v>24635</v>
      </c>
    </row>
    <row r="9" spans="1:7" s="70" customFormat="1" ht="18" customHeight="1" thickBot="1">
      <c r="A9" s="24">
        <v>2019</v>
      </c>
      <c r="B9" s="148">
        <f>SUM(C9:D9)</f>
        <v>685627</v>
      </c>
      <c r="C9" s="148">
        <v>640621</v>
      </c>
      <c r="D9" s="148">
        <v>45006</v>
      </c>
      <c r="E9" s="148">
        <f>SUM(F9:G9)</f>
        <v>697069</v>
      </c>
      <c r="F9" s="148">
        <v>655698</v>
      </c>
      <c r="G9" s="148">
        <v>41371</v>
      </c>
    </row>
    <row r="10" spans="1:7">
      <c r="A10" s="23" t="s">
        <v>2</v>
      </c>
      <c r="B10" s="4"/>
      <c r="C10" s="4"/>
      <c r="D10" s="4"/>
      <c r="E10" s="4"/>
      <c r="F10" s="4"/>
      <c r="G10" s="4"/>
    </row>
    <row r="11" spans="1:7">
      <c r="A11" s="7"/>
      <c r="B11" s="4"/>
      <c r="C11" s="4"/>
      <c r="D11" s="4"/>
      <c r="E11" s="4"/>
      <c r="F11" s="4"/>
      <c r="G11" s="4"/>
    </row>
    <row r="12" spans="1:7" s="83" customFormat="1" ht="20.25">
      <c r="A12" s="308" t="s">
        <v>295</v>
      </c>
      <c r="B12" s="308"/>
      <c r="C12" s="308"/>
      <c r="D12" s="308"/>
      <c r="E12" s="308"/>
      <c r="F12" s="308"/>
      <c r="G12" s="308"/>
    </row>
    <row r="13" spans="1:7" ht="17.25" thickBot="1">
      <c r="A13" s="3"/>
      <c r="B13" s="4"/>
      <c r="C13" s="4"/>
      <c r="D13" s="4"/>
      <c r="E13" s="318" t="s">
        <v>110</v>
      </c>
      <c r="F13" s="319"/>
      <c r="G13" s="319"/>
    </row>
    <row r="14" spans="1:7" s="4" customFormat="1" ht="20.100000000000001" customHeight="1">
      <c r="A14" s="309" t="s">
        <v>54</v>
      </c>
      <c r="B14" s="306" t="s">
        <v>116</v>
      </c>
      <c r="C14" s="293"/>
      <c r="D14" s="307"/>
      <c r="E14" s="306" t="s">
        <v>117</v>
      </c>
      <c r="F14" s="293"/>
      <c r="G14" s="293"/>
    </row>
    <row r="15" spans="1:7" s="4" customFormat="1" ht="40.5">
      <c r="A15" s="317"/>
      <c r="B15" s="11" t="s">
        <v>115</v>
      </c>
      <c r="C15" s="11" t="s">
        <v>113</v>
      </c>
      <c r="D15" s="11" t="s">
        <v>114</v>
      </c>
      <c r="E15" s="11" t="s">
        <v>115</v>
      </c>
      <c r="F15" s="11" t="s">
        <v>113</v>
      </c>
      <c r="G15" s="11" t="s">
        <v>114</v>
      </c>
    </row>
    <row r="16" spans="1:7" s="4" customFormat="1" ht="18" customHeight="1">
      <c r="A16" s="5">
        <v>2015</v>
      </c>
      <c r="B16" s="6">
        <v>392296</v>
      </c>
      <c r="C16" s="20">
        <v>375352</v>
      </c>
      <c r="D16" s="20">
        <v>16944</v>
      </c>
      <c r="E16" s="20">
        <v>23432</v>
      </c>
      <c r="F16" s="20">
        <v>21381</v>
      </c>
      <c r="G16" s="20">
        <v>2051</v>
      </c>
    </row>
    <row r="17" spans="1:7" s="4" customFormat="1" ht="18" customHeight="1">
      <c r="A17" s="5">
        <v>2016</v>
      </c>
      <c r="B17" s="6">
        <v>409319</v>
      </c>
      <c r="C17" s="20">
        <v>394554</v>
      </c>
      <c r="D17" s="20">
        <v>14765</v>
      </c>
      <c r="E17" s="20">
        <v>35777</v>
      </c>
      <c r="F17" s="20">
        <v>34047</v>
      </c>
      <c r="G17" s="20">
        <v>1730</v>
      </c>
    </row>
    <row r="18" spans="1:7" s="118" customFormat="1" ht="18" customHeight="1">
      <c r="A18" s="113">
        <v>2017</v>
      </c>
      <c r="B18" s="128">
        <v>423872</v>
      </c>
      <c r="C18" s="128">
        <v>404628</v>
      </c>
      <c r="D18" s="128">
        <v>19244</v>
      </c>
      <c r="E18" s="128">
        <v>35262</v>
      </c>
      <c r="F18" s="128">
        <v>33815</v>
      </c>
      <c r="G18" s="128">
        <v>1447</v>
      </c>
    </row>
    <row r="19" spans="1:7" s="118" customFormat="1" ht="18" customHeight="1">
      <c r="A19" s="162">
        <v>2018</v>
      </c>
      <c r="B19" s="178">
        <v>448157</v>
      </c>
      <c r="C19" s="178">
        <v>428866</v>
      </c>
      <c r="D19" s="178">
        <v>19291</v>
      </c>
      <c r="E19" s="178">
        <v>157137</v>
      </c>
      <c r="F19" s="178">
        <v>151793</v>
      </c>
      <c r="G19" s="178">
        <v>5344</v>
      </c>
    </row>
    <row r="20" spans="1:7" s="70" customFormat="1" ht="18" customHeight="1" thickBot="1">
      <c r="A20" s="112">
        <v>2019</v>
      </c>
      <c r="B20" s="149">
        <f>SUM(C20:D20)</f>
        <v>540688</v>
      </c>
      <c r="C20" s="149">
        <v>522016</v>
      </c>
      <c r="D20" s="149">
        <v>18672</v>
      </c>
      <c r="E20" s="149">
        <f>SUM(F20:G20)</f>
        <v>156381</v>
      </c>
      <c r="F20" s="149">
        <v>133682</v>
      </c>
      <c r="G20" s="149">
        <v>22699</v>
      </c>
    </row>
    <row r="21" spans="1:7">
      <c r="A21" s="23" t="s">
        <v>2</v>
      </c>
      <c r="B21" s="4"/>
      <c r="C21" s="4"/>
      <c r="D21" s="4"/>
      <c r="E21" s="4"/>
      <c r="F21" s="4"/>
      <c r="G21" s="4"/>
    </row>
    <row r="22" spans="1:7" ht="20.25">
      <c r="A22" s="1"/>
    </row>
    <row r="23" spans="1:7">
      <c r="A23" s="8"/>
    </row>
  </sheetData>
  <mergeCells count="10">
    <mergeCell ref="A1:G1"/>
    <mergeCell ref="A3:A4"/>
    <mergeCell ref="B3:D3"/>
    <mergeCell ref="E3:G3"/>
    <mergeCell ref="A14:A15"/>
    <mergeCell ref="B14:D14"/>
    <mergeCell ref="E14:G14"/>
    <mergeCell ref="A12:G12"/>
    <mergeCell ref="E2:G2"/>
    <mergeCell ref="E13:G13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view="pageBreakPreview" zoomScaleNormal="100" zoomScaleSheetLayoutView="100" workbookViewId="0">
      <selection activeCell="M14" sqref="M14"/>
    </sheetView>
  </sheetViews>
  <sheetFormatPr defaultRowHeight="16.5"/>
  <cols>
    <col min="1" max="14" width="7.625" customWidth="1"/>
    <col min="15" max="15" width="11.125" customWidth="1"/>
    <col min="16" max="21" width="7.625" customWidth="1"/>
    <col min="22" max="22" width="8.375" customWidth="1"/>
    <col min="23" max="23" width="8.875" customWidth="1"/>
    <col min="24" max="31" width="7.625" customWidth="1"/>
  </cols>
  <sheetData>
    <row r="1" spans="1:31" s="83" customFormat="1" ht="23.25">
      <c r="A1" s="270" t="s">
        <v>296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 t="s">
        <v>297</v>
      </c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</row>
    <row r="2" spans="1:31" ht="17.25" thickBot="1">
      <c r="N2" s="332" t="s">
        <v>110</v>
      </c>
      <c r="O2" s="281"/>
      <c r="P2" s="281"/>
      <c r="Q2" s="281"/>
      <c r="AB2" s="332" t="s">
        <v>110</v>
      </c>
      <c r="AC2" s="281"/>
      <c r="AD2" s="281"/>
      <c r="AE2" s="281"/>
    </row>
    <row r="3" spans="1:31" s="44" customFormat="1" ht="33.75" customHeight="1">
      <c r="A3" s="326" t="s">
        <v>58</v>
      </c>
      <c r="B3" s="320" t="s">
        <v>118</v>
      </c>
      <c r="C3" s="320" t="s">
        <v>119</v>
      </c>
      <c r="D3" s="329" t="s">
        <v>120</v>
      </c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326"/>
      <c r="R3" s="333" t="s">
        <v>58</v>
      </c>
      <c r="S3" s="320" t="s">
        <v>136</v>
      </c>
      <c r="T3" s="320" t="s">
        <v>138</v>
      </c>
      <c r="U3" s="320" t="s">
        <v>137</v>
      </c>
      <c r="V3" s="320" t="s">
        <v>139</v>
      </c>
      <c r="W3" s="320" t="s">
        <v>140</v>
      </c>
      <c r="X3" s="330" t="s">
        <v>143</v>
      </c>
      <c r="Y3" s="331"/>
      <c r="Z3" s="331"/>
      <c r="AA3" s="331"/>
      <c r="AB3" s="331"/>
      <c r="AC3" s="331"/>
      <c r="AD3" s="331"/>
      <c r="AE3" s="331"/>
    </row>
    <row r="4" spans="1:31" s="44" customFormat="1" ht="56.25" customHeight="1">
      <c r="A4" s="327"/>
      <c r="B4" s="321"/>
      <c r="C4" s="321"/>
      <c r="D4" s="46"/>
      <c r="E4" s="323" t="s">
        <v>121</v>
      </c>
      <c r="F4" s="324"/>
      <c r="G4" s="324"/>
      <c r="H4" s="324"/>
      <c r="I4" s="324"/>
      <c r="J4" s="324"/>
      <c r="K4" s="325"/>
      <c r="L4" s="323" t="s">
        <v>122</v>
      </c>
      <c r="M4" s="324"/>
      <c r="N4" s="324"/>
      <c r="O4" s="324"/>
      <c r="P4" s="324"/>
      <c r="Q4" s="325"/>
      <c r="R4" s="334"/>
      <c r="S4" s="321"/>
      <c r="T4" s="321"/>
      <c r="U4" s="321"/>
      <c r="V4" s="321"/>
      <c r="W4" s="321"/>
      <c r="X4" s="47"/>
      <c r="Y4" s="323" t="s">
        <v>147</v>
      </c>
      <c r="Z4" s="324"/>
      <c r="AA4" s="324"/>
      <c r="AB4" s="325"/>
      <c r="AC4" s="323" t="s">
        <v>148</v>
      </c>
      <c r="AD4" s="324"/>
      <c r="AE4" s="324"/>
    </row>
    <row r="5" spans="1:31" s="51" customFormat="1" ht="67.5">
      <c r="A5" s="328"/>
      <c r="B5" s="322"/>
      <c r="C5" s="322"/>
      <c r="D5" s="59" t="s">
        <v>123</v>
      </c>
      <c r="E5" s="59" t="s">
        <v>124</v>
      </c>
      <c r="F5" s="48" t="s">
        <v>125</v>
      </c>
      <c r="G5" s="48" t="s">
        <v>126</v>
      </c>
      <c r="H5" s="48" t="s">
        <v>127</v>
      </c>
      <c r="I5" s="48" t="s">
        <v>128</v>
      </c>
      <c r="J5" s="48" t="s">
        <v>129</v>
      </c>
      <c r="K5" s="48" t="s">
        <v>130</v>
      </c>
      <c r="L5" s="59" t="s">
        <v>124</v>
      </c>
      <c r="M5" s="50" t="s">
        <v>131</v>
      </c>
      <c r="N5" s="50" t="s">
        <v>132</v>
      </c>
      <c r="O5" s="48" t="s">
        <v>133</v>
      </c>
      <c r="P5" s="48" t="s">
        <v>134</v>
      </c>
      <c r="Q5" s="48" t="s">
        <v>135</v>
      </c>
      <c r="R5" s="335"/>
      <c r="S5" s="322"/>
      <c r="T5" s="322"/>
      <c r="U5" s="322"/>
      <c r="V5" s="322"/>
      <c r="W5" s="322"/>
      <c r="X5" s="48" t="s">
        <v>141</v>
      </c>
      <c r="Y5" s="59" t="s">
        <v>142</v>
      </c>
      <c r="Z5" s="48" t="s">
        <v>144</v>
      </c>
      <c r="AA5" s="48" t="s">
        <v>145</v>
      </c>
      <c r="AB5" s="48" t="s">
        <v>146</v>
      </c>
      <c r="AC5" s="59" t="s">
        <v>142</v>
      </c>
      <c r="AD5" s="49" t="s">
        <v>149</v>
      </c>
      <c r="AE5" s="50" t="s">
        <v>150</v>
      </c>
    </row>
    <row r="6" spans="1:31" s="54" customFormat="1">
      <c r="A6" s="45">
        <v>2015</v>
      </c>
      <c r="B6" s="103">
        <v>504521</v>
      </c>
      <c r="C6" s="104">
        <v>12350</v>
      </c>
      <c r="D6" s="104">
        <v>14514</v>
      </c>
      <c r="E6" s="104">
        <v>6356</v>
      </c>
      <c r="F6" s="104">
        <v>149</v>
      </c>
      <c r="G6" s="104">
        <v>884</v>
      </c>
      <c r="H6" s="104">
        <v>1923</v>
      </c>
      <c r="I6" s="104">
        <v>512</v>
      </c>
      <c r="J6" s="104">
        <v>358</v>
      </c>
      <c r="K6" s="104">
        <v>2530</v>
      </c>
      <c r="L6" s="104">
        <v>8158</v>
      </c>
      <c r="M6" s="104">
        <v>58</v>
      </c>
      <c r="N6" s="104">
        <v>385</v>
      </c>
      <c r="O6" s="104">
        <v>452</v>
      </c>
      <c r="P6" s="104">
        <v>7028</v>
      </c>
      <c r="Q6" s="104">
        <v>235</v>
      </c>
      <c r="R6" s="45">
        <v>2015</v>
      </c>
      <c r="S6" s="103">
        <v>169469</v>
      </c>
      <c r="T6" s="104" t="s">
        <v>0</v>
      </c>
      <c r="U6" s="104">
        <v>5026</v>
      </c>
      <c r="V6" s="104">
        <v>152038</v>
      </c>
      <c r="W6" s="104" t="s">
        <v>0</v>
      </c>
      <c r="X6" s="104">
        <v>151124</v>
      </c>
      <c r="Y6" s="104">
        <v>145841</v>
      </c>
      <c r="Z6" s="104">
        <v>48628</v>
      </c>
      <c r="AA6" s="104">
        <v>97213</v>
      </c>
      <c r="AB6" s="104" t="s">
        <v>0</v>
      </c>
      <c r="AC6" s="104">
        <v>5283</v>
      </c>
      <c r="AD6" s="104">
        <v>5283</v>
      </c>
      <c r="AE6" s="53" t="s">
        <v>0</v>
      </c>
    </row>
    <row r="7" spans="1:31" s="115" customFormat="1">
      <c r="A7" s="114">
        <v>2016</v>
      </c>
      <c r="B7" s="103">
        <v>507097</v>
      </c>
      <c r="C7" s="104">
        <v>14933</v>
      </c>
      <c r="D7" s="104">
        <v>13266</v>
      </c>
      <c r="E7" s="104">
        <v>5967</v>
      </c>
      <c r="F7" s="104">
        <v>140</v>
      </c>
      <c r="G7" s="104">
        <v>997</v>
      </c>
      <c r="H7" s="104">
        <v>1996</v>
      </c>
      <c r="I7" s="104">
        <v>394</v>
      </c>
      <c r="J7" s="104">
        <v>385</v>
      </c>
      <c r="K7" s="104">
        <v>2055</v>
      </c>
      <c r="L7" s="104">
        <v>7299</v>
      </c>
      <c r="M7" s="104">
        <v>111</v>
      </c>
      <c r="N7" s="104">
        <v>694</v>
      </c>
      <c r="O7" s="104">
        <v>548</v>
      </c>
      <c r="P7" s="104">
        <v>5688</v>
      </c>
      <c r="Q7" s="104">
        <v>257</v>
      </c>
      <c r="R7" s="114">
        <v>2016</v>
      </c>
      <c r="S7" s="105">
        <v>187318</v>
      </c>
      <c r="T7" s="117" t="s">
        <v>0</v>
      </c>
      <c r="U7" s="106">
        <v>5530</v>
      </c>
      <c r="V7" s="106">
        <v>156745</v>
      </c>
      <c r="W7" s="117" t="s">
        <v>0</v>
      </c>
      <c r="X7" s="106">
        <v>129575</v>
      </c>
      <c r="Y7" s="106">
        <v>125529</v>
      </c>
      <c r="Z7" s="106">
        <v>21381</v>
      </c>
      <c r="AA7" s="106">
        <v>104148</v>
      </c>
      <c r="AB7" s="117" t="s">
        <v>0</v>
      </c>
      <c r="AC7" s="106">
        <v>4046</v>
      </c>
      <c r="AD7" s="106">
        <v>4046</v>
      </c>
      <c r="AE7" s="116" t="s">
        <v>0</v>
      </c>
    </row>
    <row r="8" spans="1:31" s="115" customFormat="1">
      <c r="A8" s="129">
        <v>2017</v>
      </c>
      <c r="B8" s="104">
        <v>538584</v>
      </c>
      <c r="C8" s="104">
        <v>15833</v>
      </c>
      <c r="D8" s="104">
        <v>16302</v>
      </c>
      <c r="E8" s="104">
        <v>5769</v>
      </c>
      <c r="F8" s="104">
        <v>160</v>
      </c>
      <c r="G8" s="104">
        <v>1110</v>
      </c>
      <c r="H8" s="104">
        <v>2045</v>
      </c>
      <c r="I8" s="104">
        <v>447</v>
      </c>
      <c r="J8" s="104">
        <v>367</v>
      </c>
      <c r="K8" s="104">
        <v>1640</v>
      </c>
      <c r="L8" s="104">
        <v>10532</v>
      </c>
      <c r="M8" s="104">
        <v>138</v>
      </c>
      <c r="N8" s="104">
        <v>568</v>
      </c>
      <c r="O8" s="104">
        <v>290</v>
      </c>
      <c r="P8" s="104">
        <v>9215</v>
      </c>
      <c r="Q8" s="104">
        <v>321</v>
      </c>
      <c r="R8" s="129">
        <v>2017</v>
      </c>
      <c r="S8" s="106">
        <v>214229</v>
      </c>
      <c r="T8" s="117" t="s">
        <v>0</v>
      </c>
      <c r="U8" s="106">
        <v>6280</v>
      </c>
      <c r="V8" s="106">
        <v>163315</v>
      </c>
      <c r="W8" s="117" t="s">
        <v>0</v>
      </c>
      <c r="X8" s="106">
        <v>122625</v>
      </c>
      <c r="Y8" s="106">
        <v>121345</v>
      </c>
      <c r="Z8" s="150" t="s">
        <v>0</v>
      </c>
      <c r="AA8" s="150" t="s">
        <v>0</v>
      </c>
      <c r="AB8" s="117" t="s">
        <v>0</v>
      </c>
      <c r="AC8" s="106">
        <v>1280</v>
      </c>
      <c r="AD8" s="150" t="s">
        <v>242</v>
      </c>
      <c r="AE8" s="116" t="s">
        <v>0</v>
      </c>
    </row>
    <row r="9" spans="1:31" s="115" customFormat="1">
      <c r="A9" s="114">
        <v>2018</v>
      </c>
      <c r="B9" s="211">
        <v>562872</v>
      </c>
      <c r="C9" s="178">
        <v>16318</v>
      </c>
      <c r="D9" s="178">
        <v>12029</v>
      </c>
      <c r="E9" s="178">
        <v>6200</v>
      </c>
      <c r="F9" s="177">
        <v>137</v>
      </c>
      <c r="G9" s="180">
        <v>1065</v>
      </c>
      <c r="H9" s="178">
        <v>2054</v>
      </c>
      <c r="I9" s="177">
        <v>511</v>
      </c>
      <c r="J9" s="177">
        <v>482</v>
      </c>
      <c r="K9" s="178">
        <v>1951</v>
      </c>
      <c r="L9" s="178">
        <v>5829</v>
      </c>
      <c r="M9" s="177">
        <v>230</v>
      </c>
      <c r="N9" s="177">
        <v>230</v>
      </c>
      <c r="O9" s="177">
        <v>433</v>
      </c>
      <c r="P9" s="178">
        <v>4816</v>
      </c>
      <c r="Q9" s="177">
        <v>120</v>
      </c>
      <c r="R9" s="114">
        <v>2018</v>
      </c>
      <c r="S9" s="126">
        <v>225456</v>
      </c>
      <c r="T9" s="177" t="s">
        <v>241</v>
      </c>
      <c r="U9" s="178">
        <v>6439</v>
      </c>
      <c r="V9" s="178">
        <v>160194</v>
      </c>
      <c r="W9" s="177" t="s">
        <v>242</v>
      </c>
      <c r="X9" s="178">
        <v>142436</v>
      </c>
      <c r="Y9" s="178">
        <v>139436</v>
      </c>
      <c r="Z9" s="178">
        <v>40189</v>
      </c>
      <c r="AA9" s="178">
        <v>99247</v>
      </c>
      <c r="AB9" s="177" t="s">
        <v>242</v>
      </c>
      <c r="AC9" s="178">
        <v>3000</v>
      </c>
      <c r="AD9" s="178">
        <v>3000</v>
      </c>
      <c r="AE9" s="177" t="s">
        <v>242</v>
      </c>
    </row>
    <row r="10" spans="1:31" s="89" customFormat="1" ht="20.25" customHeight="1" thickBot="1">
      <c r="A10" s="155">
        <v>2019</v>
      </c>
      <c r="B10" s="183">
        <f>SUM(C10,D10,S10,T10,U10,V10,W10,X10)</f>
        <v>630989</v>
      </c>
      <c r="C10" s="151">
        <v>17135</v>
      </c>
      <c r="D10" s="151">
        <f>SUM(E10,L10)</f>
        <v>13175</v>
      </c>
      <c r="E10" s="151">
        <f>SUM(F10:K10)</f>
        <v>7615</v>
      </c>
      <c r="F10" s="153">
        <v>163</v>
      </c>
      <c r="G10" s="152">
        <v>1278</v>
      </c>
      <c r="H10" s="151">
        <v>1904</v>
      </c>
      <c r="I10" s="153">
        <v>595</v>
      </c>
      <c r="J10" s="153">
        <v>425</v>
      </c>
      <c r="K10" s="151">
        <v>3250</v>
      </c>
      <c r="L10" s="151">
        <f>SUM(M10:Q10)</f>
        <v>5560</v>
      </c>
      <c r="M10" s="153">
        <v>139</v>
      </c>
      <c r="N10" s="153">
        <v>179</v>
      </c>
      <c r="O10" s="153">
        <v>372</v>
      </c>
      <c r="P10" s="151">
        <v>0</v>
      </c>
      <c r="Q10" s="153">
        <v>4870</v>
      </c>
      <c r="R10" s="155">
        <v>2019</v>
      </c>
      <c r="S10" s="154">
        <v>260611</v>
      </c>
      <c r="T10" s="153">
        <v>0</v>
      </c>
      <c r="U10" s="151">
        <v>0</v>
      </c>
      <c r="V10" s="151">
        <v>184662</v>
      </c>
      <c r="W10" s="153">
        <v>0</v>
      </c>
      <c r="X10" s="151">
        <f>SUM(Y10,AC10)</f>
        <v>155406</v>
      </c>
      <c r="Y10" s="151">
        <f>SUM(Z10:AB10)</f>
        <v>151717</v>
      </c>
      <c r="Z10" s="151">
        <v>42019</v>
      </c>
      <c r="AA10" s="151">
        <v>109698</v>
      </c>
      <c r="AB10" s="153">
        <v>0</v>
      </c>
      <c r="AC10" s="151">
        <f>SUM(AD10:AE10)</f>
        <v>3689</v>
      </c>
      <c r="AD10" s="151">
        <v>3689</v>
      </c>
      <c r="AE10" s="153">
        <v>0</v>
      </c>
    </row>
    <row r="11" spans="1:31" s="60" customFormat="1">
      <c r="A11" s="64" t="s">
        <v>57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6" t="s">
        <v>57</v>
      </c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</row>
    <row r="12" spans="1:31">
      <c r="A12" s="4" t="s">
        <v>85</v>
      </c>
      <c r="R12" s="4" t="s">
        <v>85</v>
      </c>
    </row>
  </sheetData>
  <mergeCells count="19">
    <mergeCell ref="N2:Q2"/>
    <mergeCell ref="AB2:AE2"/>
    <mergeCell ref="R3:R5"/>
    <mergeCell ref="A1:Q1"/>
    <mergeCell ref="R1:AE1"/>
    <mergeCell ref="S3:S5"/>
    <mergeCell ref="T3:T5"/>
    <mergeCell ref="U3:U5"/>
    <mergeCell ref="V3:V5"/>
    <mergeCell ref="W3:W5"/>
    <mergeCell ref="E4:K4"/>
    <mergeCell ref="L4:Q4"/>
    <mergeCell ref="A3:A5"/>
    <mergeCell ref="B3:B5"/>
    <mergeCell ref="C3:C5"/>
    <mergeCell ref="D3:Q3"/>
    <mergeCell ref="X3:AE3"/>
    <mergeCell ref="Y4:AB4"/>
    <mergeCell ref="AC4:AE4"/>
  </mergeCells>
  <phoneticPr fontId="1" type="noConversion"/>
  <pageMargins left="0.7" right="0.7" top="0.75" bottom="0.75" header="0.3" footer="0.3"/>
  <pageSetup paperSize="9" scale="60" orientation="portrait" r:id="rId1"/>
  <colBreaks count="1" manualBreakCount="1">
    <brk id="1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view="pageBreakPreview" zoomScale="85" zoomScaleNormal="100" zoomScaleSheetLayoutView="85" workbookViewId="0">
      <selection activeCell="E10" sqref="E10"/>
    </sheetView>
  </sheetViews>
  <sheetFormatPr defaultRowHeight="16.5"/>
  <cols>
    <col min="1" max="1" width="7.625" customWidth="1"/>
    <col min="2" max="2" width="10.625" customWidth="1"/>
    <col min="3" max="3" width="12.625" customWidth="1"/>
    <col min="4" max="4" width="17.75" bestFit="1" customWidth="1"/>
    <col min="5" max="6" width="10.625" customWidth="1"/>
    <col min="7" max="7" width="11.75" customWidth="1"/>
    <col min="8" max="9" width="10.625" customWidth="1"/>
    <col min="10" max="10" width="11.875" customWidth="1"/>
    <col min="11" max="11" width="18.125" customWidth="1"/>
    <col min="12" max="12" width="11.875" customWidth="1"/>
    <col min="13" max="13" width="13" customWidth="1"/>
    <col min="14" max="14" width="13.375" customWidth="1"/>
    <col min="15" max="17" width="11.875" customWidth="1"/>
  </cols>
  <sheetData>
    <row r="1" spans="1:17" s="90" customFormat="1" ht="24.95" customHeight="1">
      <c r="A1" s="270" t="s">
        <v>298</v>
      </c>
      <c r="B1" s="270"/>
      <c r="C1" s="270"/>
      <c r="D1" s="270"/>
      <c r="E1" s="270"/>
      <c r="F1" s="270"/>
      <c r="G1" s="270"/>
      <c r="H1" s="270"/>
      <c r="I1" s="270"/>
      <c r="J1" s="270" t="s">
        <v>299</v>
      </c>
      <c r="K1" s="270"/>
      <c r="L1" s="270"/>
      <c r="M1" s="270"/>
      <c r="N1" s="270"/>
      <c r="O1" s="270"/>
      <c r="P1" s="270"/>
      <c r="Q1" s="270"/>
    </row>
    <row r="2" spans="1:17" s="4" customFormat="1" ht="24.95" customHeight="1" thickBot="1">
      <c r="A2" s="33"/>
      <c r="B2" s="34"/>
      <c r="C2" s="34"/>
      <c r="D2" s="34"/>
      <c r="E2" s="34"/>
      <c r="F2" s="336" t="s">
        <v>170</v>
      </c>
      <c r="G2" s="332"/>
      <c r="H2" s="332"/>
      <c r="I2" s="332"/>
      <c r="J2" s="33"/>
      <c r="O2" s="336" t="s">
        <v>109</v>
      </c>
      <c r="P2" s="332"/>
      <c r="Q2" s="332"/>
    </row>
    <row r="3" spans="1:17" s="42" customFormat="1" ht="65.25" customHeight="1">
      <c r="A3" s="39" t="s">
        <v>69</v>
      </c>
      <c r="B3" s="40" t="s">
        <v>151</v>
      </c>
      <c r="C3" s="41" t="s">
        <v>152</v>
      </c>
      <c r="D3" s="41" t="s">
        <v>153</v>
      </c>
      <c r="E3" s="41" t="s">
        <v>154</v>
      </c>
      <c r="F3" s="41" t="s">
        <v>155</v>
      </c>
      <c r="G3" s="40" t="s">
        <v>156</v>
      </c>
      <c r="H3" s="40" t="s">
        <v>157</v>
      </c>
      <c r="I3" s="40" t="s">
        <v>158</v>
      </c>
      <c r="J3" s="39" t="s">
        <v>69</v>
      </c>
      <c r="K3" s="41" t="s">
        <v>159</v>
      </c>
      <c r="L3" s="41" t="s">
        <v>160</v>
      </c>
      <c r="M3" s="41" t="s">
        <v>161</v>
      </c>
      <c r="N3" s="41" t="s">
        <v>162</v>
      </c>
      <c r="O3" s="40" t="s">
        <v>163</v>
      </c>
      <c r="P3" s="40" t="s">
        <v>164</v>
      </c>
      <c r="Q3" s="41" t="s">
        <v>165</v>
      </c>
    </row>
    <row r="4" spans="1:17" s="42" customFormat="1" ht="30" customHeight="1">
      <c r="A4" s="5">
        <v>2014</v>
      </c>
      <c r="B4" s="52" t="s">
        <v>0</v>
      </c>
      <c r="C4" s="52" t="s">
        <v>0</v>
      </c>
      <c r="D4" s="52" t="s">
        <v>0</v>
      </c>
      <c r="E4" s="52" t="s">
        <v>0</v>
      </c>
      <c r="F4" s="52" t="s">
        <v>0</v>
      </c>
      <c r="G4" s="52" t="s">
        <v>0</v>
      </c>
      <c r="H4" s="52" t="s">
        <v>0</v>
      </c>
      <c r="I4" s="52" t="s">
        <v>0</v>
      </c>
      <c r="J4" s="5">
        <v>2014</v>
      </c>
      <c r="K4" s="52" t="s">
        <v>0</v>
      </c>
      <c r="L4" s="52" t="s">
        <v>0</v>
      </c>
      <c r="M4" s="52" t="s">
        <v>0</v>
      </c>
      <c r="N4" s="52" t="s">
        <v>0</v>
      </c>
      <c r="O4" s="52" t="s">
        <v>0</v>
      </c>
      <c r="P4" s="52" t="s">
        <v>0</v>
      </c>
      <c r="Q4" s="52" t="s">
        <v>0</v>
      </c>
    </row>
    <row r="5" spans="1:17" s="110" customFormat="1" ht="30" customHeight="1">
      <c r="A5" s="113">
        <v>2015</v>
      </c>
      <c r="B5" s="104">
        <v>504521</v>
      </c>
      <c r="C5" s="104">
        <v>29349</v>
      </c>
      <c r="D5" s="104">
        <v>11619</v>
      </c>
      <c r="E5" s="104">
        <v>3460</v>
      </c>
      <c r="F5" s="104">
        <v>31812</v>
      </c>
      <c r="G5" s="104">
        <v>45271</v>
      </c>
      <c r="H5" s="104">
        <v>81515</v>
      </c>
      <c r="I5" s="104">
        <v>10219</v>
      </c>
      <c r="J5" s="113">
        <v>2015</v>
      </c>
      <c r="K5" s="104">
        <v>117506</v>
      </c>
      <c r="L5" s="104">
        <v>12940</v>
      </c>
      <c r="M5" s="104">
        <v>14783</v>
      </c>
      <c r="N5" s="104">
        <v>75685</v>
      </c>
      <c r="O5" s="104">
        <v>0</v>
      </c>
      <c r="P5" s="104">
        <v>14623</v>
      </c>
      <c r="Q5" s="104">
        <v>55739</v>
      </c>
    </row>
    <row r="6" spans="1:17" s="4" customFormat="1" ht="30" customHeight="1">
      <c r="A6" s="68">
        <v>2016</v>
      </c>
      <c r="B6" s="104">
        <v>507097</v>
      </c>
      <c r="C6" s="104">
        <v>30296</v>
      </c>
      <c r="D6" s="104">
        <v>11150</v>
      </c>
      <c r="E6" s="104">
        <v>3677</v>
      </c>
      <c r="F6" s="104">
        <v>32817</v>
      </c>
      <c r="G6" s="104">
        <v>42282</v>
      </c>
      <c r="H6" s="104">
        <v>81089</v>
      </c>
      <c r="I6" s="104">
        <v>12155</v>
      </c>
      <c r="J6" s="68">
        <v>2016</v>
      </c>
      <c r="K6" s="104">
        <v>136066</v>
      </c>
      <c r="L6" s="104">
        <v>12653</v>
      </c>
      <c r="M6" s="104">
        <v>10463</v>
      </c>
      <c r="N6" s="104">
        <v>67887</v>
      </c>
      <c r="O6" s="104">
        <v>0</v>
      </c>
      <c r="P6" s="104">
        <v>7369</v>
      </c>
      <c r="Q6" s="104">
        <v>61193</v>
      </c>
    </row>
    <row r="7" spans="1:17" s="118" customFormat="1" ht="30" customHeight="1">
      <c r="A7" s="68">
        <v>2017</v>
      </c>
      <c r="B7" s="178">
        <v>538584</v>
      </c>
      <c r="C7" s="178">
        <v>33146</v>
      </c>
      <c r="D7" s="178">
        <v>7891</v>
      </c>
      <c r="E7" s="178">
        <v>3750</v>
      </c>
      <c r="F7" s="178">
        <v>40341</v>
      </c>
      <c r="G7" s="178">
        <v>56711</v>
      </c>
      <c r="H7" s="178">
        <v>79702</v>
      </c>
      <c r="I7" s="178">
        <v>14938</v>
      </c>
      <c r="J7" s="68">
        <v>2017</v>
      </c>
      <c r="K7" s="104">
        <v>139330</v>
      </c>
      <c r="L7" s="104">
        <v>9504</v>
      </c>
      <c r="M7" s="104">
        <v>15789</v>
      </c>
      <c r="N7" s="104">
        <v>64386</v>
      </c>
      <c r="O7" s="104" t="s">
        <v>0</v>
      </c>
      <c r="P7" s="104">
        <v>12454</v>
      </c>
      <c r="Q7" s="104">
        <v>60642</v>
      </c>
    </row>
    <row r="8" spans="1:17" s="118" customFormat="1" ht="30" customHeight="1">
      <c r="A8" s="82">
        <v>2018</v>
      </c>
      <c r="B8" s="158">
        <f>SUM(C8:I8,K8,L8,M8,N8,O8,Q8,P8)</f>
        <v>428866</v>
      </c>
      <c r="C8" s="158">
        <v>30467</v>
      </c>
      <c r="D8" s="158">
        <v>6576</v>
      </c>
      <c r="E8" s="158">
        <v>3219</v>
      </c>
      <c r="F8" s="158">
        <v>30942</v>
      </c>
      <c r="G8" s="158">
        <v>39708</v>
      </c>
      <c r="H8" s="158">
        <v>85424</v>
      </c>
      <c r="I8" s="158">
        <v>11510</v>
      </c>
      <c r="J8" s="82">
        <v>2018</v>
      </c>
      <c r="K8" s="178">
        <v>91753</v>
      </c>
      <c r="L8" s="178">
        <v>6851</v>
      </c>
      <c r="M8" s="178">
        <v>14421</v>
      </c>
      <c r="N8" s="178">
        <v>44003</v>
      </c>
      <c r="O8" s="177" t="s">
        <v>0</v>
      </c>
      <c r="P8" s="178">
        <v>2467</v>
      </c>
      <c r="Q8" s="178">
        <v>61525</v>
      </c>
    </row>
    <row r="9" spans="1:17" s="69" customFormat="1" ht="30" customHeight="1" thickBot="1">
      <c r="A9" s="141">
        <v>2019</v>
      </c>
      <c r="B9" s="186">
        <f>SUM(C9:I9,K9,L9,M9,N9,O9,P9,Q9)</f>
        <v>522016</v>
      </c>
      <c r="C9" s="186">
        <v>53743</v>
      </c>
      <c r="D9" s="186">
        <v>7361</v>
      </c>
      <c r="E9" s="186">
        <v>4114</v>
      </c>
      <c r="F9" s="186">
        <v>33504</v>
      </c>
      <c r="G9" s="186">
        <v>48264</v>
      </c>
      <c r="H9" s="186">
        <v>98300</v>
      </c>
      <c r="I9" s="186">
        <v>12378</v>
      </c>
      <c r="J9" s="55">
        <v>2019</v>
      </c>
      <c r="K9" s="156">
        <v>115611</v>
      </c>
      <c r="L9" s="156">
        <v>18091</v>
      </c>
      <c r="M9" s="156">
        <v>15819</v>
      </c>
      <c r="N9" s="156">
        <v>47276</v>
      </c>
      <c r="O9" s="157">
        <v>0</v>
      </c>
      <c r="P9" s="156">
        <v>2013</v>
      </c>
      <c r="Q9" s="156">
        <v>65542</v>
      </c>
    </row>
    <row r="10" spans="1:17" s="4" customFormat="1" ht="24.95" customHeight="1">
      <c r="A10" s="35" t="s">
        <v>59</v>
      </c>
      <c r="B10" s="35"/>
      <c r="C10" s="35"/>
      <c r="D10" s="35"/>
      <c r="E10" s="35"/>
      <c r="F10" s="36"/>
      <c r="G10" s="36"/>
      <c r="H10" s="36"/>
      <c r="I10" s="35"/>
      <c r="J10" s="35" t="s">
        <v>59</v>
      </c>
    </row>
    <row r="11" spans="1:17" s="63" customFormat="1" ht="24.95" customHeight="1">
      <c r="A11" s="67" t="s">
        <v>87</v>
      </c>
      <c r="B11" s="35"/>
      <c r="C11" s="35"/>
      <c r="D11" s="35"/>
      <c r="E11" s="35"/>
      <c r="F11" s="36"/>
      <c r="G11" s="36"/>
      <c r="H11" s="36"/>
      <c r="I11" s="35"/>
      <c r="J11" s="67" t="s">
        <v>87</v>
      </c>
    </row>
    <row r="12" spans="1:17" s="4" customFormat="1" ht="24.95" customHeight="1"/>
    <row r="13" spans="1:17" s="4" customFormat="1" ht="24.95" customHeight="1"/>
  </sheetData>
  <mergeCells count="4">
    <mergeCell ref="A1:I1"/>
    <mergeCell ref="J1:Q1"/>
    <mergeCell ref="F2:I2"/>
    <mergeCell ref="O2:Q2"/>
  </mergeCells>
  <phoneticPr fontId="1" type="noConversion"/>
  <pageMargins left="0.7" right="0.7" top="0.75" bottom="0.75" header="0.3" footer="0.3"/>
  <pageSetup paperSize="9" scale="77" orientation="portrait" r:id="rId1"/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view="pageBreakPreview" zoomScaleNormal="100" zoomScaleSheetLayoutView="100" workbookViewId="0">
      <selection activeCell="G29" sqref="G29"/>
    </sheetView>
  </sheetViews>
  <sheetFormatPr defaultRowHeight="16.5"/>
  <cols>
    <col min="1" max="6" width="16.25" customWidth="1"/>
  </cols>
  <sheetData>
    <row r="1" spans="1:6" s="83" customFormat="1" ht="20.25">
      <c r="A1" s="308" t="s">
        <v>300</v>
      </c>
      <c r="B1" s="308"/>
      <c r="C1" s="308"/>
      <c r="D1" s="308"/>
      <c r="E1" s="308"/>
      <c r="F1" s="308"/>
    </row>
    <row r="2" spans="1:6" ht="17.25" thickBot="1">
      <c r="A2" s="3"/>
      <c r="B2" s="4"/>
      <c r="C2" s="4"/>
      <c r="D2" s="4"/>
      <c r="E2" s="318" t="s">
        <v>176</v>
      </c>
      <c r="F2" s="319"/>
    </row>
    <row r="3" spans="1:6" s="4" customFormat="1" ht="24.95" customHeight="1">
      <c r="A3" s="309" t="s">
        <v>50</v>
      </c>
      <c r="B3" s="315" t="s">
        <v>166</v>
      </c>
      <c r="C3" s="74"/>
      <c r="D3" s="315" t="s">
        <v>168</v>
      </c>
      <c r="E3" s="75"/>
      <c r="F3" s="315" t="s">
        <v>174</v>
      </c>
    </row>
    <row r="4" spans="1:6" s="4" customFormat="1" ht="43.5" customHeight="1">
      <c r="A4" s="317"/>
      <c r="B4" s="337"/>
      <c r="C4" s="11" t="s">
        <v>169</v>
      </c>
      <c r="D4" s="337"/>
      <c r="E4" s="11" t="s">
        <v>167</v>
      </c>
      <c r="F4" s="337"/>
    </row>
    <row r="5" spans="1:6" s="4" customFormat="1" ht="19.5" customHeight="1">
      <c r="A5" s="5">
        <v>2015</v>
      </c>
      <c r="B5" s="6">
        <v>504522</v>
      </c>
      <c r="C5" s="19">
        <v>100</v>
      </c>
      <c r="D5" s="20">
        <v>500881</v>
      </c>
      <c r="E5" s="19">
        <v>100</v>
      </c>
      <c r="F5" s="19">
        <v>99.3</v>
      </c>
    </row>
    <row r="6" spans="1:6" s="4" customFormat="1" ht="19.5" customHeight="1">
      <c r="A6" s="5">
        <v>2016</v>
      </c>
      <c r="B6" s="6">
        <v>507097</v>
      </c>
      <c r="C6" s="19">
        <v>100</v>
      </c>
      <c r="D6" s="20">
        <v>515899</v>
      </c>
      <c r="E6" s="19">
        <v>100</v>
      </c>
      <c r="F6" s="19">
        <v>101.7</v>
      </c>
    </row>
    <row r="7" spans="1:6" s="118" customFormat="1" ht="19.5" customHeight="1">
      <c r="A7" s="113">
        <v>2017</v>
      </c>
      <c r="B7" s="122">
        <v>538584</v>
      </c>
      <c r="C7" s="123">
        <v>100</v>
      </c>
      <c r="D7" s="122">
        <v>544064</v>
      </c>
      <c r="E7" s="123">
        <v>100</v>
      </c>
      <c r="F7" s="125">
        <v>101</v>
      </c>
    </row>
    <row r="8" spans="1:6" s="118" customFormat="1" ht="19.5" customHeight="1">
      <c r="A8" s="162">
        <v>2018</v>
      </c>
      <c r="B8" s="158">
        <v>562872</v>
      </c>
      <c r="C8" s="177">
        <v>100</v>
      </c>
      <c r="D8" s="158">
        <v>580656</v>
      </c>
      <c r="E8" s="177">
        <v>100</v>
      </c>
      <c r="F8" s="182">
        <v>103.1</v>
      </c>
    </row>
    <row r="9" spans="1:6" s="118" customFormat="1" ht="19.5" customHeight="1">
      <c r="A9" s="185">
        <v>2019</v>
      </c>
      <c r="B9" s="159">
        <f>SUM(B10,B13,B27,,B28,B29,B30,B31)</f>
        <v>636930</v>
      </c>
      <c r="C9" s="177">
        <v>100</v>
      </c>
      <c r="D9" s="159">
        <f>SUM(D10,D13,D27,D28,D29,D30,D31)</f>
        <v>652017</v>
      </c>
      <c r="E9" s="177">
        <v>100</v>
      </c>
      <c r="F9" s="238">
        <f>D9/B9</f>
        <v>1.0236870613725213</v>
      </c>
    </row>
    <row r="10" spans="1:6" s="4" customFormat="1" ht="19.5" customHeight="1">
      <c r="A10" s="12" t="s">
        <v>3</v>
      </c>
      <c r="B10" s="179">
        <f>SUM(B11:B12)</f>
        <v>17135</v>
      </c>
      <c r="C10" s="177">
        <f>B10/B9*100</f>
        <v>2.6902485359458654</v>
      </c>
      <c r="D10" s="179">
        <f>SUM(D11:D12)</f>
        <v>18521</v>
      </c>
      <c r="E10" s="177">
        <f>D10/D9*100</f>
        <v>2.8405701078346115</v>
      </c>
      <c r="F10" s="238">
        <f t="shared" ref="F10:F31" si="0">D10/B10</f>
        <v>1.0808870732419025</v>
      </c>
    </row>
    <row r="11" spans="1:6" s="4" customFormat="1" ht="19.5" customHeight="1">
      <c r="A11" s="13" t="s">
        <v>20</v>
      </c>
      <c r="B11" s="137">
        <v>16615</v>
      </c>
      <c r="C11" s="229">
        <f>B11/B9*100</f>
        <v>2.6086069112775343</v>
      </c>
      <c r="D11" s="137">
        <v>17983</v>
      </c>
      <c r="E11" s="229">
        <f>D11/D9*100</f>
        <v>2.7580569218287252</v>
      </c>
      <c r="F11" s="238">
        <f t="shared" si="0"/>
        <v>1.0823352392416492</v>
      </c>
    </row>
    <row r="12" spans="1:6" s="4" customFormat="1" ht="19.5" customHeight="1">
      <c r="A12" s="13" t="s">
        <v>21</v>
      </c>
      <c r="B12" s="228">
        <v>520</v>
      </c>
      <c r="C12" s="229">
        <f>B12/B9*100</f>
        <v>8.16416246683309E-2</v>
      </c>
      <c r="D12" s="228">
        <v>538</v>
      </c>
      <c r="E12" s="229">
        <f>D12/D9*100</f>
        <v>8.2513186005886349E-2</v>
      </c>
      <c r="F12" s="238">
        <f t="shared" si="0"/>
        <v>1.0346153846153847</v>
      </c>
    </row>
    <row r="13" spans="1:6" s="4" customFormat="1" ht="19.5" customHeight="1">
      <c r="A13" s="12" t="s">
        <v>4</v>
      </c>
      <c r="B13" s="217">
        <f>SUM(B14,B21)</f>
        <v>13356</v>
      </c>
      <c r="C13" s="229">
        <f>B13/B9*100</f>
        <v>2.0969337289812069</v>
      </c>
      <c r="D13" s="232">
        <f>SUM(D14,D21)</f>
        <v>17287</v>
      </c>
      <c r="E13" s="229">
        <f>D13/D9*100</f>
        <v>2.6513112388173927</v>
      </c>
      <c r="F13" s="238">
        <f t="shared" si="0"/>
        <v>1.2943246480982331</v>
      </c>
    </row>
    <row r="14" spans="1:6" s="4" customFormat="1" ht="19.5" customHeight="1">
      <c r="A14" s="13" t="s">
        <v>22</v>
      </c>
      <c r="B14" s="137">
        <f>SUM(B15:B20)</f>
        <v>7615</v>
      </c>
      <c r="C14" s="229">
        <f>B14/B9*100</f>
        <v>1.1955787920179612</v>
      </c>
      <c r="D14" s="137">
        <f>SUM(D15:D20)</f>
        <v>8154</v>
      </c>
      <c r="E14" s="229">
        <f>D14/D9*100</f>
        <v>1.2505808897620767</v>
      </c>
      <c r="F14" s="238">
        <f t="shared" si="0"/>
        <v>1.0707813525935654</v>
      </c>
    </row>
    <row r="15" spans="1:6" s="4" customFormat="1" ht="19.5" customHeight="1">
      <c r="A15" s="13" t="s">
        <v>5</v>
      </c>
      <c r="B15" s="228">
        <v>163</v>
      </c>
      <c r="C15" s="229">
        <f>B15/B9*100</f>
        <v>2.5591509271034495E-2</v>
      </c>
      <c r="D15" s="233">
        <v>168</v>
      </c>
      <c r="E15" s="231">
        <f>D15/D9*100</f>
        <v>2.5766199347563024E-2</v>
      </c>
      <c r="F15" s="238">
        <f t="shared" si="0"/>
        <v>1.0306748466257669</v>
      </c>
    </row>
    <row r="16" spans="1:6" s="4" customFormat="1" ht="19.5" customHeight="1">
      <c r="A16" s="13" t="s">
        <v>6</v>
      </c>
      <c r="B16" s="233">
        <v>1278</v>
      </c>
      <c r="C16" s="237">
        <f>B16/B9*100</f>
        <v>0.20064999293485938</v>
      </c>
      <c r="D16" s="137">
        <v>1558</v>
      </c>
      <c r="E16" s="229">
        <f>D16/D9*100</f>
        <v>0.23895082490180469</v>
      </c>
      <c r="F16" s="238">
        <f t="shared" si="0"/>
        <v>1.2190923317683882</v>
      </c>
    </row>
    <row r="17" spans="1:6" s="4" customFormat="1" ht="19.5" customHeight="1">
      <c r="A17" s="13" t="s">
        <v>7</v>
      </c>
      <c r="B17" s="137">
        <v>1904</v>
      </c>
      <c r="C17" s="229">
        <f>B17/B9*100</f>
        <v>0.29893394878558083</v>
      </c>
      <c r="D17" s="137">
        <v>1952</v>
      </c>
      <c r="E17" s="229">
        <f>D17/D9*100</f>
        <v>0.29937869718120846</v>
      </c>
      <c r="F17" s="238">
        <f t="shared" si="0"/>
        <v>1.0252100840336134</v>
      </c>
    </row>
    <row r="18" spans="1:6" s="4" customFormat="1" ht="19.5" customHeight="1">
      <c r="A18" s="13" t="s">
        <v>8</v>
      </c>
      <c r="B18" s="228">
        <v>425</v>
      </c>
      <c r="C18" s="229">
        <f>B18/B9*100</f>
        <v>6.6726327853924294E-2</v>
      </c>
      <c r="D18" s="228">
        <v>383</v>
      </c>
      <c r="E18" s="229">
        <f>D18/D9*100</f>
        <v>5.8740799703075233E-2</v>
      </c>
      <c r="F18" s="238">
        <f t="shared" si="0"/>
        <v>0.90117647058823525</v>
      </c>
    </row>
    <row r="19" spans="1:6" s="4" customFormat="1" ht="19.5" customHeight="1">
      <c r="A19" s="13" t="s">
        <v>9</v>
      </c>
      <c r="B19" s="137">
        <v>3250</v>
      </c>
      <c r="C19" s="229">
        <f>B19/B9*100</f>
        <v>0.51026015417706816</v>
      </c>
      <c r="D19" s="137">
        <v>3155</v>
      </c>
      <c r="E19" s="229">
        <f>D19/D9*100</f>
        <v>0.48388308893786514</v>
      </c>
      <c r="F19" s="238">
        <f t="shared" si="0"/>
        <v>0.97076923076923072</v>
      </c>
    </row>
    <row r="20" spans="1:6" s="4" customFormat="1" ht="19.5" customHeight="1">
      <c r="A20" s="13" t="s">
        <v>10</v>
      </c>
      <c r="B20" s="228">
        <v>595</v>
      </c>
      <c r="C20" s="229">
        <f>B20/B9*100</f>
        <v>9.3416858995494012E-2</v>
      </c>
      <c r="D20" s="228">
        <v>938</v>
      </c>
      <c r="E20" s="229">
        <f>D20/D9*100</f>
        <v>0.14386127969056023</v>
      </c>
      <c r="F20" s="238">
        <f t="shared" si="0"/>
        <v>1.5764705882352941</v>
      </c>
    </row>
    <row r="21" spans="1:6" s="4" customFormat="1" ht="19.5" customHeight="1">
      <c r="A21" s="13" t="s">
        <v>23</v>
      </c>
      <c r="B21" s="137">
        <f>SUM(B22:B26)</f>
        <v>5741</v>
      </c>
      <c r="C21" s="229">
        <f>B21/B9*100</f>
        <v>0.90135493696324553</v>
      </c>
      <c r="D21" s="137">
        <f>SUM(D22:D26)</f>
        <v>9133</v>
      </c>
      <c r="E21" s="229">
        <f>D21/D9*100</f>
        <v>1.400730349055316</v>
      </c>
      <c r="F21" s="238">
        <f t="shared" si="0"/>
        <v>1.5908378331301167</v>
      </c>
    </row>
    <row r="22" spans="1:6" s="4" customFormat="1" ht="19.5" customHeight="1">
      <c r="A22" s="13" t="s">
        <v>11</v>
      </c>
      <c r="B22" s="228">
        <v>0</v>
      </c>
      <c r="C22" s="229">
        <f t="shared" ref="C22" si="1">B22/B21*100</f>
        <v>0</v>
      </c>
      <c r="D22" s="228">
        <v>139</v>
      </c>
      <c r="E22" s="229">
        <f>D22/D9*100</f>
        <v>2.1318462555424168E-2</v>
      </c>
      <c r="F22" s="238"/>
    </row>
    <row r="23" spans="1:6" s="4" customFormat="1" ht="19.5" customHeight="1">
      <c r="A23" s="13" t="s">
        <v>12</v>
      </c>
      <c r="B23" s="228">
        <v>179</v>
      </c>
      <c r="C23" s="229">
        <f>B23/B9*100</f>
        <v>2.8103559260829289E-2</v>
      </c>
      <c r="D23" s="228">
        <v>726</v>
      </c>
      <c r="E23" s="229">
        <f>D23/D9*100</f>
        <v>0.11134679003768308</v>
      </c>
      <c r="F23" s="238">
        <f t="shared" si="0"/>
        <v>4.0558659217877091</v>
      </c>
    </row>
    <row r="24" spans="1:6" s="4" customFormat="1" ht="19.5" customHeight="1">
      <c r="A24" s="13" t="s">
        <v>13</v>
      </c>
      <c r="B24" s="228">
        <v>372</v>
      </c>
      <c r="C24" s="229">
        <f>B24/B9*100</f>
        <v>5.8405162262729023E-2</v>
      </c>
      <c r="D24" s="228">
        <v>403</v>
      </c>
      <c r="E24" s="229">
        <f>D24/D9*100</f>
        <v>6.1808204387308927E-2</v>
      </c>
      <c r="F24" s="238">
        <f t="shared" si="0"/>
        <v>1.0833333333333333</v>
      </c>
    </row>
    <row r="25" spans="1:6" s="4" customFormat="1" ht="19.5" customHeight="1">
      <c r="A25" s="13" t="s">
        <v>14</v>
      </c>
      <c r="B25" s="137">
        <v>4870</v>
      </c>
      <c r="C25" s="229">
        <f>B25/B9*100</f>
        <v>0.76460521564379136</v>
      </c>
      <c r="D25" s="137">
        <v>7660</v>
      </c>
      <c r="E25" s="229">
        <f>D25/D9*100</f>
        <v>1.1748159940615046</v>
      </c>
      <c r="F25" s="238">
        <f t="shared" si="0"/>
        <v>1.5728952772073923</v>
      </c>
    </row>
    <row r="26" spans="1:6" s="4" customFormat="1" ht="19.5" customHeight="1">
      <c r="A26" s="13" t="s">
        <v>15</v>
      </c>
      <c r="B26" s="228">
        <v>320</v>
      </c>
      <c r="C26" s="229">
        <f>B26/B9*100</f>
        <v>5.0240999795895941E-2</v>
      </c>
      <c r="D26" s="228">
        <v>205</v>
      </c>
      <c r="E26" s="229">
        <f>D26/D9*100</f>
        <v>3.1440898013395356E-2</v>
      </c>
      <c r="F26" s="238">
        <f t="shared" si="0"/>
        <v>0.640625</v>
      </c>
    </row>
    <row r="27" spans="1:6" s="4" customFormat="1" ht="19.5" customHeight="1">
      <c r="A27" s="12" t="s">
        <v>16</v>
      </c>
      <c r="B27" s="217">
        <v>260611</v>
      </c>
      <c r="C27" s="229">
        <f>B27/B9*100</f>
        <v>40.916741243150739</v>
      </c>
      <c r="D27" s="217">
        <v>263767</v>
      </c>
      <c r="E27" s="229">
        <f>D27/D9*100</f>
        <v>40.454006567313428</v>
      </c>
      <c r="F27" s="238">
        <f t="shared" si="0"/>
        <v>1.0121100030313379</v>
      </c>
    </row>
    <row r="28" spans="1:6" s="4" customFormat="1" ht="19.5" customHeight="1">
      <c r="A28" s="12" t="s">
        <v>17</v>
      </c>
      <c r="B28" s="232">
        <v>184662</v>
      </c>
      <c r="C28" s="229">
        <f>B28/B9*100</f>
        <v>28.992510950967926</v>
      </c>
      <c r="D28" s="232">
        <v>186531</v>
      </c>
      <c r="E28" s="229">
        <f>D28/D9*100</f>
        <v>28.608303157739751</v>
      </c>
      <c r="F28" s="238">
        <f t="shared" si="0"/>
        <v>1.0101211943984143</v>
      </c>
    </row>
    <row r="29" spans="1:6" s="4" customFormat="1" ht="19.5" customHeight="1">
      <c r="A29" s="12" t="s">
        <v>18</v>
      </c>
      <c r="B29" s="230">
        <v>0</v>
      </c>
      <c r="C29" s="229">
        <f>B29/B9*100</f>
        <v>0</v>
      </c>
      <c r="D29" s="230">
        <v>0</v>
      </c>
      <c r="E29" s="229">
        <f>D29/D9*100</f>
        <v>0</v>
      </c>
      <c r="F29" s="238"/>
    </row>
    <row r="30" spans="1:6" s="4" customFormat="1" ht="30" customHeight="1">
      <c r="A30" s="12" t="s">
        <v>24</v>
      </c>
      <c r="B30" s="217">
        <v>9373</v>
      </c>
      <c r="C30" s="229">
        <f>B30/B9*100</f>
        <v>1.4715902846466644</v>
      </c>
      <c r="D30" s="217">
        <v>14118</v>
      </c>
      <c r="E30" s="229">
        <f>D30/D9*100</f>
        <v>2.1652809666005641</v>
      </c>
      <c r="F30" s="238">
        <f t="shared" si="0"/>
        <v>1.5062413314840499</v>
      </c>
    </row>
    <row r="31" spans="1:6" s="4" customFormat="1" ht="19.5" customHeight="1" thickBot="1">
      <c r="A31" s="22" t="s">
        <v>19</v>
      </c>
      <c r="B31" s="234">
        <v>151793</v>
      </c>
      <c r="C31" s="168">
        <f>B31/B9*100</f>
        <v>23.831975256307601</v>
      </c>
      <c r="D31" s="236">
        <v>151793</v>
      </c>
      <c r="E31" s="168">
        <f>D31/D9*100</f>
        <v>23.280527961694251</v>
      </c>
      <c r="F31" s="239">
        <f t="shared" si="0"/>
        <v>1</v>
      </c>
    </row>
    <row r="32" spans="1:6" s="4" customFormat="1" ht="19.5" customHeight="1">
      <c r="A32" s="7" t="s">
        <v>1</v>
      </c>
    </row>
    <row r="33" spans="1:1">
      <c r="A33" s="8"/>
    </row>
  </sheetData>
  <mergeCells count="6">
    <mergeCell ref="B3:B4"/>
    <mergeCell ref="D3:D4"/>
    <mergeCell ref="A1:F1"/>
    <mergeCell ref="F3:F4"/>
    <mergeCell ref="A3:A4"/>
    <mergeCell ref="E2:F2"/>
  </mergeCells>
  <phoneticPr fontId="1" type="noConversion"/>
  <pageMargins left="0.7" right="0.7" top="0.75" bottom="0.75" header="0.3" footer="0.3"/>
  <pageSetup paperSize="9" scale="8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Normal="100" zoomScaleSheetLayoutView="100" workbookViewId="0">
      <selection activeCell="H21" sqref="H21"/>
    </sheetView>
  </sheetViews>
  <sheetFormatPr defaultRowHeight="16.5"/>
  <cols>
    <col min="1" max="6" width="16.75" customWidth="1"/>
  </cols>
  <sheetData>
    <row r="1" spans="1:6" ht="20.25">
      <c r="A1" s="308" t="s">
        <v>301</v>
      </c>
      <c r="B1" s="308"/>
      <c r="C1" s="308"/>
      <c r="D1" s="308"/>
      <c r="E1" s="308"/>
      <c r="F1" s="308"/>
    </row>
    <row r="2" spans="1:6" ht="17.25" thickBot="1">
      <c r="A2" s="3"/>
      <c r="B2" s="4"/>
      <c r="C2" s="4"/>
      <c r="D2" s="4"/>
      <c r="E2" s="318" t="s">
        <v>176</v>
      </c>
      <c r="F2" s="319"/>
    </row>
    <row r="3" spans="1:6" ht="24.95" customHeight="1">
      <c r="A3" s="309" t="s">
        <v>49</v>
      </c>
      <c r="B3" s="315" t="s">
        <v>171</v>
      </c>
      <c r="C3" s="309"/>
      <c r="D3" s="315" t="s">
        <v>173</v>
      </c>
      <c r="E3" s="309"/>
      <c r="F3" s="315" t="s">
        <v>175</v>
      </c>
    </row>
    <row r="4" spans="1:6" ht="39.75" customHeight="1">
      <c r="A4" s="317"/>
      <c r="B4" s="11" t="s">
        <v>172</v>
      </c>
      <c r="C4" s="11" t="s">
        <v>167</v>
      </c>
      <c r="D4" s="11" t="s">
        <v>172</v>
      </c>
      <c r="E4" s="11" t="s">
        <v>167</v>
      </c>
      <c r="F4" s="337"/>
    </row>
    <row r="5" spans="1:6">
      <c r="A5" s="5">
        <v>2015</v>
      </c>
      <c r="B5" s="6">
        <v>504522</v>
      </c>
      <c r="C5" s="19">
        <v>100</v>
      </c>
      <c r="D5" s="20">
        <v>375352</v>
      </c>
      <c r="E5" s="19">
        <v>100</v>
      </c>
      <c r="F5" s="19">
        <v>74.3</v>
      </c>
    </row>
    <row r="6" spans="1:6" s="9" customFormat="1">
      <c r="A6" s="5">
        <v>2016</v>
      </c>
      <c r="B6" s="6">
        <v>507097</v>
      </c>
      <c r="C6" s="19">
        <v>99.999999999999986</v>
      </c>
      <c r="D6" s="20">
        <v>394553</v>
      </c>
      <c r="E6" s="19">
        <v>100</v>
      </c>
      <c r="F6" s="19">
        <v>77.8</v>
      </c>
    </row>
    <row r="7" spans="1:6" s="9" customFormat="1">
      <c r="A7" s="113">
        <v>2017</v>
      </c>
      <c r="B7" s="122">
        <v>538584</v>
      </c>
      <c r="C7" s="130">
        <v>100</v>
      </c>
      <c r="D7" s="130">
        <v>404628</v>
      </c>
      <c r="E7" s="131">
        <v>100</v>
      </c>
      <c r="F7" s="123">
        <v>75.099999999999994</v>
      </c>
    </row>
    <row r="8" spans="1:6">
      <c r="A8" s="162">
        <v>2018</v>
      </c>
      <c r="B8" s="178">
        <v>562875</v>
      </c>
      <c r="C8" s="158">
        <v>100</v>
      </c>
      <c r="D8" s="158">
        <v>428866</v>
      </c>
      <c r="E8" s="184">
        <v>100</v>
      </c>
      <c r="F8" s="161">
        <v>76.192049744614692</v>
      </c>
    </row>
    <row r="9" spans="1:6">
      <c r="A9" s="185">
        <v>2019</v>
      </c>
      <c r="B9" s="179">
        <f>SUM(B10:B22)</f>
        <v>640621</v>
      </c>
      <c r="C9" s="159">
        <v>100</v>
      </c>
      <c r="D9" s="159">
        <f>SUM(D10:D22)</f>
        <v>522016</v>
      </c>
      <c r="E9" s="160">
        <v>100</v>
      </c>
      <c r="F9" s="247">
        <f>D9/B9</f>
        <v>0.81485933180460834</v>
      </c>
    </row>
    <row r="10" spans="1:6">
      <c r="A10" s="14" t="s">
        <v>25</v>
      </c>
      <c r="B10" s="242">
        <v>58613</v>
      </c>
      <c r="C10" s="243">
        <v>100</v>
      </c>
      <c r="D10" s="137">
        <v>53743</v>
      </c>
      <c r="E10" s="240">
        <v>100</v>
      </c>
      <c r="F10" s="238">
        <f t="shared" ref="F10:F22" si="0">D10/B10</f>
        <v>0.9169126303038575</v>
      </c>
    </row>
    <row r="11" spans="1:6">
      <c r="A11" s="14" t="s">
        <v>26</v>
      </c>
      <c r="B11" s="242">
        <v>12230</v>
      </c>
      <c r="C11" s="243">
        <v>100</v>
      </c>
      <c r="D11" s="137">
        <v>7361</v>
      </c>
      <c r="E11" s="240">
        <v>100</v>
      </c>
      <c r="F11" s="238">
        <f t="shared" si="0"/>
        <v>0.60188062142273102</v>
      </c>
    </row>
    <row r="12" spans="1:6">
      <c r="A12" s="14" t="s">
        <v>27</v>
      </c>
      <c r="B12" s="242">
        <v>4164</v>
      </c>
      <c r="C12" s="243">
        <v>100</v>
      </c>
      <c r="D12" s="137">
        <v>4114</v>
      </c>
      <c r="E12" s="240">
        <v>100</v>
      </c>
      <c r="F12" s="238">
        <f t="shared" si="0"/>
        <v>0.98799231508165231</v>
      </c>
    </row>
    <row r="13" spans="1:6">
      <c r="A13" s="14" t="s">
        <v>28</v>
      </c>
      <c r="B13" s="242">
        <v>62254</v>
      </c>
      <c r="C13" s="243">
        <v>100</v>
      </c>
      <c r="D13" s="137">
        <v>33504</v>
      </c>
      <c r="E13" s="240">
        <v>100</v>
      </c>
      <c r="F13" s="238">
        <f t="shared" si="0"/>
        <v>0.53818228547563207</v>
      </c>
    </row>
    <row r="14" spans="1:6">
      <c r="A14" s="14" t="s">
        <v>29</v>
      </c>
      <c r="B14" s="242">
        <v>70287</v>
      </c>
      <c r="C14" s="243">
        <v>100</v>
      </c>
      <c r="D14" s="137">
        <v>48264</v>
      </c>
      <c r="E14" s="240">
        <v>100</v>
      </c>
      <c r="F14" s="238">
        <f t="shared" si="0"/>
        <v>0.68667036578599172</v>
      </c>
    </row>
    <row r="15" spans="1:6">
      <c r="A15" s="14" t="s">
        <v>30</v>
      </c>
      <c r="B15" s="242">
        <v>101175</v>
      </c>
      <c r="C15" s="243">
        <v>100</v>
      </c>
      <c r="D15" s="137">
        <v>98300</v>
      </c>
      <c r="E15" s="240">
        <v>100</v>
      </c>
      <c r="F15" s="238">
        <f t="shared" si="0"/>
        <v>0.9715838893007166</v>
      </c>
    </row>
    <row r="16" spans="1:6">
      <c r="A16" s="14" t="s">
        <v>31</v>
      </c>
      <c r="B16" s="242">
        <v>13161</v>
      </c>
      <c r="C16" s="243">
        <v>100</v>
      </c>
      <c r="D16" s="137">
        <v>12378</v>
      </c>
      <c r="E16" s="240">
        <v>100</v>
      </c>
      <c r="F16" s="238">
        <f t="shared" si="0"/>
        <v>0.94050604057442444</v>
      </c>
    </row>
    <row r="17" spans="1:6">
      <c r="A17" s="14" t="s">
        <v>32</v>
      </c>
      <c r="B17" s="242">
        <v>150016</v>
      </c>
      <c r="C17" s="243">
        <v>100</v>
      </c>
      <c r="D17" s="137">
        <v>115611</v>
      </c>
      <c r="E17" s="240">
        <v>100</v>
      </c>
      <c r="F17" s="238">
        <f t="shared" si="0"/>
        <v>0.77065779650170652</v>
      </c>
    </row>
    <row r="18" spans="1:6">
      <c r="A18" s="14" t="s">
        <v>33</v>
      </c>
      <c r="B18" s="242">
        <v>20377</v>
      </c>
      <c r="C18" s="243">
        <v>100</v>
      </c>
      <c r="D18" s="137">
        <v>18091</v>
      </c>
      <c r="E18" s="240">
        <v>100</v>
      </c>
      <c r="F18" s="238">
        <f t="shared" si="0"/>
        <v>0.88781469303626637</v>
      </c>
    </row>
    <row r="19" spans="1:6">
      <c r="A19" s="14" t="s">
        <v>34</v>
      </c>
      <c r="B19" s="242">
        <v>19397</v>
      </c>
      <c r="C19" s="243">
        <v>100</v>
      </c>
      <c r="D19" s="137">
        <v>15819</v>
      </c>
      <c r="E19" s="240">
        <v>100</v>
      </c>
      <c r="F19" s="238">
        <f t="shared" si="0"/>
        <v>0.81553848533278339</v>
      </c>
    </row>
    <row r="20" spans="1:6">
      <c r="A20" s="14" t="s">
        <v>35</v>
      </c>
      <c r="B20" s="242">
        <v>59178</v>
      </c>
      <c r="C20" s="243">
        <v>100</v>
      </c>
      <c r="D20" s="137">
        <v>47276</v>
      </c>
      <c r="E20" s="240">
        <v>100</v>
      </c>
      <c r="F20" s="238">
        <f t="shared" si="0"/>
        <v>0.79887796140457601</v>
      </c>
    </row>
    <row r="21" spans="1:6">
      <c r="A21" s="14" t="s">
        <v>36</v>
      </c>
      <c r="B21" s="242">
        <v>1168</v>
      </c>
      <c r="C21" s="243">
        <v>100</v>
      </c>
      <c r="D21" s="233">
        <v>2013</v>
      </c>
      <c r="E21" s="240">
        <v>100</v>
      </c>
      <c r="F21" s="238">
        <f t="shared" si="0"/>
        <v>1.7234589041095891</v>
      </c>
    </row>
    <row r="22" spans="1:6" ht="17.25" thickBot="1">
      <c r="A22" s="28" t="s">
        <v>37</v>
      </c>
      <c r="B22" s="244">
        <v>68601</v>
      </c>
      <c r="C22" s="245">
        <v>100</v>
      </c>
      <c r="D22" s="139">
        <v>65542</v>
      </c>
      <c r="E22" s="246">
        <v>100</v>
      </c>
      <c r="F22" s="248">
        <f t="shared" si="0"/>
        <v>0.95540881328260518</v>
      </c>
    </row>
    <row r="23" spans="1:6">
      <c r="A23" s="7" t="s">
        <v>1</v>
      </c>
      <c r="B23" s="4"/>
      <c r="C23" s="4"/>
      <c r="D23" s="4"/>
      <c r="E23" s="4"/>
      <c r="F23" s="4"/>
    </row>
    <row r="24" spans="1:6">
      <c r="A24" s="8"/>
    </row>
  </sheetData>
  <mergeCells count="6">
    <mergeCell ref="B3:C3"/>
    <mergeCell ref="D3:E3"/>
    <mergeCell ref="A1:F1"/>
    <mergeCell ref="A3:A4"/>
    <mergeCell ref="F3:F4"/>
    <mergeCell ref="E2:F2"/>
  </mergeCells>
  <phoneticPr fontId="1" type="noConversion"/>
  <pageMargins left="0.7" right="0.7" top="0.75" bottom="0.75" header="0.3" footer="0.3"/>
  <pageSetup paperSize="9"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view="pageBreakPreview" zoomScaleNormal="100" zoomScaleSheetLayoutView="100" workbookViewId="0">
      <selection activeCell="B24" sqref="B24"/>
    </sheetView>
  </sheetViews>
  <sheetFormatPr defaultRowHeight="16.5"/>
  <cols>
    <col min="1" max="5" width="20.625" customWidth="1"/>
  </cols>
  <sheetData>
    <row r="1" spans="1:5" ht="20.25">
      <c r="A1" s="308" t="s">
        <v>302</v>
      </c>
      <c r="B1" s="308"/>
      <c r="C1" s="308"/>
      <c r="D1" s="308"/>
      <c r="E1" s="308"/>
    </row>
    <row r="2" spans="1:5" ht="17.25" thickBot="1">
      <c r="A2" s="3"/>
      <c r="B2" s="4"/>
      <c r="C2" s="4"/>
      <c r="D2" s="318" t="s">
        <v>177</v>
      </c>
      <c r="E2" s="319"/>
    </row>
    <row r="3" spans="1:5" ht="27">
      <c r="A3" s="29" t="s">
        <v>47</v>
      </c>
      <c r="B3" s="30" t="s">
        <v>178</v>
      </c>
      <c r="C3" s="30" t="s">
        <v>179</v>
      </c>
      <c r="D3" s="30" t="s">
        <v>112</v>
      </c>
      <c r="E3" s="31" t="s">
        <v>180</v>
      </c>
    </row>
    <row r="4" spans="1:5" ht="20.25" customHeight="1">
      <c r="A4" s="5">
        <v>2015</v>
      </c>
      <c r="B4" s="10">
        <v>7</v>
      </c>
      <c r="C4" s="20">
        <v>22147659</v>
      </c>
      <c r="D4" s="20">
        <v>21954799</v>
      </c>
      <c r="E4" s="20">
        <v>16944207</v>
      </c>
    </row>
    <row r="5" spans="1:5" s="9" customFormat="1" ht="20.25" customHeight="1">
      <c r="A5" s="5">
        <v>2016</v>
      </c>
      <c r="B5" s="10">
        <v>7</v>
      </c>
      <c r="C5" s="20">
        <v>17989917</v>
      </c>
      <c r="D5" s="20">
        <v>18847675</v>
      </c>
      <c r="E5" s="20">
        <v>14765481</v>
      </c>
    </row>
    <row r="6" spans="1:5" s="9" customFormat="1" ht="20.25" customHeight="1">
      <c r="A6" s="113">
        <v>2017</v>
      </c>
      <c r="B6" s="123">
        <v>7</v>
      </c>
      <c r="C6" s="132">
        <v>22017181</v>
      </c>
      <c r="D6" s="132">
        <v>22491411</v>
      </c>
      <c r="E6" s="132">
        <v>19244141</v>
      </c>
    </row>
    <row r="7" spans="1:5" ht="20.25" customHeight="1">
      <c r="A7" s="162">
        <v>2018</v>
      </c>
      <c r="B7" s="166">
        <v>7</v>
      </c>
      <c r="C7" s="132">
        <v>21836630</v>
      </c>
      <c r="D7" s="132">
        <v>24634857</v>
      </c>
      <c r="E7" s="132">
        <v>19290760</v>
      </c>
    </row>
    <row r="8" spans="1:5" ht="20.25" customHeight="1">
      <c r="A8" s="185">
        <v>2019</v>
      </c>
      <c r="B8" s="164">
        <f>SUM(B9:B14)</f>
        <v>6</v>
      </c>
      <c r="C8" s="252">
        <f t="shared" ref="C8:E8" si="0">SUM(C9:C14)</f>
        <v>45006399</v>
      </c>
      <c r="D8" s="252">
        <f t="shared" si="0"/>
        <v>41371161</v>
      </c>
      <c r="E8" s="252">
        <f t="shared" si="0"/>
        <v>18671944</v>
      </c>
    </row>
    <row r="9" spans="1:5" ht="20.25" customHeight="1">
      <c r="A9" s="162" t="s">
        <v>38</v>
      </c>
      <c r="B9" s="163">
        <v>1</v>
      </c>
      <c r="C9" s="137">
        <v>38663122</v>
      </c>
      <c r="D9" s="137">
        <v>34594622</v>
      </c>
      <c r="E9" s="249">
        <v>13230008</v>
      </c>
    </row>
    <row r="10" spans="1:5" ht="20.25" customHeight="1">
      <c r="A10" s="162" t="s">
        <v>39</v>
      </c>
      <c r="B10" s="163">
        <v>1</v>
      </c>
      <c r="C10" s="137">
        <v>28632</v>
      </c>
      <c r="D10" s="137">
        <v>23146</v>
      </c>
      <c r="E10" s="249" t="s">
        <v>0</v>
      </c>
    </row>
    <row r="11" spans="1:5" ht="20.25" customHeight="1">
      <c r="A11" s="162" t="s">
        <v>40</v>
      </c>
      <c r="B11" s="163">
        <v>1</v>
      </c>
      <c r="C11" s="137">
        <v>874748</v>
      </c>
      <c r="D11" s="137">
        <v>814375</v>
      </c>
      <c r="E11" s="249">
        <v>814000</v>
      </c>
    </row>
    <row r="12" spans="1:5" ht="20.25" customHeight="1">
      <c r="A12" s="162" t="s">
        <v>41</v>
      </c>
      <c r="B12" s="163">
        <v>1</v>
      </c>
      <c r="C12" s="137">
        <v>1139289</v>
      </c>
      <c r="D12" s="137">
        <v>1147127</v>
      </c>
      <c r="E12" s="249">
        <v>1103237</v>
      </c>
    </row>
    <row r="13" spans="1:5" ht="20.25" customHeight="1">
      <c r="A13" s="162" t="s">
        <v>42</v>
      </c>
      <c r="B13" s="163">
        <v>1</v>
      </c>
      <c r="C13" s="137">
        <v>13154</v>
      </c>
      <c r="D13" s="137">
        <v>6457</v>
      </c>
      <c r="E13" s="249">
        <v>5876</v>
      </c>
    </row>
    <row r="14" spans="1:5" ht="20.25" customHeight="1" thickBot="1">
      <c r="A14" s="145" t="s">
        <v>43</v>
      </c>
      <c r="B14" s="241">
        <v>1</v>
      </c>
      <c r="C14" s="139">
        <v>4287454</v>
      </c>
      <c r="D14" s="139">
        <v>4785434</v>
      </c>
      <c r="E14" s="250">
        <v>3518823</v>
      </c>
    </row>
    <row r="15" spans="1:5" ht="20.25" customHeight="1">
      <c r="A15" s="7" t="s">
        <v>1</v>
      </c>
      <c r="B15" s="118"/>
      <c r="C15" s="118"/>
      <c r="D15" s="118"/>
      <c r="E15" s="118"/>
    </row>
  </sheetData>
  <mergeCells count="2">
    <mergeCell ref="A1:E1"/>
    <mergeCell ref="D2:E2"/>
  </mergeCells>
  <phoneticPr fontId="1" type="noConversion"/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14</vt:i4>
      </vt:variant>
      <vt:variant>
        <vt:lpstr>이름이 지정된 범위</vt:lpstr>
      </vt:variant>
      <vt:variant>
        <vt:i4>2</vt:i4>
      </vt:variant>
    </vt:vector>
  </HeadingPairs>
  <TitlesOfParts>
    <vt:vector size="16" baseType="lpstr">
      <vt:lpstr>1.국세 징수</vt:lpstr>
      <vt:lpstr>2.지방세부담</vt:lpstr>
      <vt:lpstr>3.지방세징수</vt:lpstr>
      <vt:lpstr>4. 예산결산 총괄</vt:lpstr>
      <vt:lpstr>5. 일반회계 세입예산 개요</vt:lpstr>
      <vt:lpstr>6. 일반회계 세출예산 개요</vt:lpstr>
      <vt:lpstr>7.일반회계 세입결산</vt:lpstr>
      <vt:lpstr>8.일반회계 세출결산</vt:lpstr>
      <vt:lpstr>9. 군 특별회계 예산결산</vt:lpstr>
      <vt:lpstr>10.교육비특별회계세입결산</vt:lpstr>
      <vt:lpstr>11.교육비특별회계세출결산</vt:lpstr>
      <vt:lpstr>12. 도 공유재산</vt:lpstr>
      <vt:lpstr>13. 군 공유재산</vt:lpstr>
      <vt:lpstr>14.지방재정자립지표</vt:lpstr>
      <vt:lpstr>'1.국세 징수'!Print_Area</vt:lpstr>
      <vt:lpstr>'6. 일반회계 세출예산 개요'!Print_Area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MYPC</cp:lastModifiedBy>
  <cp:lastPrinted>2019-01-21T06:37:47Z</cp:lastPrinted>
  <dcterms:created xsi:type="dcterms:W3CDTF">2016-11-30T00:43:36Z</dcterms:created>
  <dcterms:modified xsi:type="dcterms:W3CDTF">2020-12-06T00:35:09Z</dcterms:modified>
</cp:coreProperties>
</file>